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00" documentId="120_S{2AC9BD13-BADA-5192-A53E-5A8FF88502F6}" xr6:coauthVersionLast="47" xr6:coauthVersionMax="47" xr10:uidLastSave="{5BCE0EF8-9B5E-47C3-990E-D41854DD4BC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<sst xmlns="http://schemas.openxmlformats.org/spreadsheetml/2006/main" count="180313" uniqueCount="39141">
  <si>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</si>
  <si>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</si>
  <si>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</si>
  <si>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</si>
  <si>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</si>
  <si>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</si>
  <si>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</si>
  <si>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</si>
  <si>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</si>
  <si>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</si>
  <si>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</si>
  <si>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</si>
  <si>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</si>
  <si>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</si>
  <si>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</si>
  <si>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</si>
  <si>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</si>
  <si>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</si>
  <si>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</si>
  <si>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</si>
  <si>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</si>
  <si>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</si>
  <si>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</si>
  <si>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</si>
  <si>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</si>
  <si>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</si>
  <si>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</si>
  <si>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</si>
  <si>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</si>
  <si>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</si>
  <si>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</si>
  <si>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</si>
  <si>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</si>
  <si>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</si>
  <si>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</si>
  <si>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</si>
  <si>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</si>
  <si>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</si>
  <si>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</si>
  <si>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</si>
  <si>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</si>
  <si>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</si>
  <si>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</si>
  <si>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</si>
  <si>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</si>
  <si>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</si>
  <si>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</si>
  <si>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</si>
  <si>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</si>
  <si>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</si>
  <si>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</si>
  <si>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</si>
  <si>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</si>
  <si>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</si>
  <si>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</si>
  <si>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</si>
  <si>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</si>
  <si>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</si>
  <si>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</si>
  <si>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</si>
  <si>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</si>
  <si>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</si>
  <si>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</si>
  <si>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</si>
  <si>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</si>
  <si>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</si>
  <si>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</si>
  <si>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</si>
  <si>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</si>
  <si>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</si>
  <si>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</si>
  <si>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</si>
  <si>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</si>
  <si>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</si>
  <si>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</si>
  <si>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</si>
  <si>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</si>
  <si>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</si>
  <si>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</si>
  <si>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</si>
  <si>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</si>
  <si>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</si>
  <si>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</si>
  <si>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</si>
  <si>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</si>
  <si>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</si>
  <si>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</si>
  <si>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</si>
  <si>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</si>
  <si>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</si>
  <si>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</si>
  <si>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</si>
  <si>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</si>
  <si>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</si>
  <si>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</si>
  <si>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</si>
  <si>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</si>
  <si>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</si>
  <si>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</si>
  <si>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</si>
  <si>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</si>
  <si>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</si>
  <si>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</si>
  <si>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</si>
  <si>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</si>
  <si>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</si>
  <si>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</si>
  <si>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</si>
  <si>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</si>
  <si>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</si>
  <si>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</si>
  <si>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</si>
  <si>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</si>
  <si>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</si>
  <si>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</si>
  <si>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</si>
  <si>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</si>
  <si>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</si>
  <si>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</si>
  <si>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</si>
  <si>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</si>
  <si>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</si>
  <si>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</si>
  <si>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</si>
  <si>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</si>
  <si>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</si>
  <si>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</si>
  <si>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</si>
  <si>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</si>
  <si>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</si>
  <si>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</si>
  <si>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</si>
  <si>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</si>
  <si>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</si>
  <si>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</si>
  <si>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</si>
  <si>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</si>
  <si>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</si>
  <si>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</si>
  <si>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</si>
  <si>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</si>
  <si>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</si>
  <si>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</si>
  <si>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</si>
  <si>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</si>
  <si>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</si>
  <si>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</si>
  <si>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</si>
  <si>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</si>
  <si>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</si>
  <si>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</si>
  <si>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</si>
  <si>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</si>
  <si>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</si>
  <si>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</si>
  <si>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</si>
  <si>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</si>
  <si>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</si>
  <si>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</si>
  <si>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</si>
  <si>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</si>
  <si>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</si>
  <si>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</si>
  <si>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</si>
  <si>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</si>
  <si>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</si>
  <si>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</si>
  <si>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</si>
  <si>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</si>
  <si>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</si>
  <si>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</si>
  <si>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</si>
  <si>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</si>
  <si>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</si>
  <si>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</si>
  <si>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</si>
  <si>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</si>
  <si>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</si>
  <si>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</si>
  <si>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</si>
  <si>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</si>
  <si>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</si>
  <si>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</si>
  <si>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</si>
  <si>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</si>
  <si>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</si>
  <si>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</si>
  <si>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</si>
  <si>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</si>
  <si>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</si>
  <si>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</si>
  <si>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</si>
  <si>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</si>
  <si>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</si>
  <si>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</si>
  <si>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</si>
  <si>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</si>
  <si>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</si>
  <si>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</si>
  <si>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</si>
  <si>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</si>
  <si>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</si>
  <si>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</si>
  <si>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</si>
  <si>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</si>
  <si>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</si>
  <si>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</si>
  <si>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</si>
  <si>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</si>
  <si>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</si>
  <si>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</si>
  <si>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</si>
  <si>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</si>
  <si>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</si>
  <si>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</si>
  <si>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</si>
  <si>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</si>
  <si>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</si>
  <si>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</si>
  <si>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</si>
  <si>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</si>
  <si>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</si>
  <si>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</si>
  <si>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</si>
  <si>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</si>
  <si>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</si>
  <si>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</si>
  <si>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</si>
  <si>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</si>
  <si>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</si>
  <si>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</si>
  <si>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</si>
  <si>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</si>
  <si>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</si>
  <si>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</si>
  <si>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</si>
  <si>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</si>
  <si>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</si>
  <si>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</si>
  <si>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</si>
  <si>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</si>
  <si>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</si>
  <si>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</si>
  <si>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</si>
  <si>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</si>
  <si>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</si>
  <si>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</si>
  <si>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</si>
  <si>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</si>
  <si>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</si>
  <si>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</si>
  <si>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</si>
  <si>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</si>
  <si>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</si>
  <si>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</si>
  <si>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</si>
  <si>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</si>
  <si>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</si>
  <si>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</si>
  <si>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</si>
  <si>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</si>
  <si>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</si>
  <si>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</si>
  <si>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</si>
  <si>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</si>
  <si>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</si>
  <si>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</si>
  <si>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</si>
  <si>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</si>
  <si>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</si>
  <si>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</si>
  <si>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</si>
  <si>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</si>
  <si>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</si>
  <si>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</si>
  <si>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</si>
  <si>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</si>
  <si>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</si>
  <si>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</si>
  <si>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</si>
  <si>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</si>
  <si>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</si>
  <si>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</si>
  <si>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</si>
  <si>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</si>
  <si>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</si>
  <si>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</si>
  <si>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</si>
  <si>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</si>
  <si>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</si>
  <si>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</si>
  <si>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</si>
  <si>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</si>
  <si>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</si>
  <si>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</si>
  <si>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</si>
  <si>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</si>
  <si>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</si>
  <si>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</si>
  <si>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</si>
  <si>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</si>
  <si>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</si>
  <si>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</si>
  <si>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</si>
  <si>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</si>
  <si>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</si>
  <si>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</si>
  <si>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</si>
  <si>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</si>
  <si>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</si>
  <si>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</si>
  <si>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</si>
  <si>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</si>
  <si>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</si>
  <si>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</si>
  <si>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</si>
  <si>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</si>
  <si>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</si>
  <si>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</si>
  <si>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</si>
  <si>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</si>
  <si>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</si>
  <si>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</si>
  <si>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</si>
  <si>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</si>
  <si>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</si>
  <si>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</si>
  <si>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</si>
  <si>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</si>
  <si>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</si>
  <si>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</si>
  <si>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</si>
  <si>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</si>
  <si>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</si>
  <si>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</si>
  <si>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</si>
  <si>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</si>
  <si>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</si>
  <si>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</si>
  <si>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</si>
  <si>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</si>
  <si>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</si>
  <si>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</si>
  <si>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</si>
  <si>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</si>
  <si>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</si>
  <si>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</si>
  <si>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</si>
  <si>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</si>
  <si>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</si>
  <si>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</si>
  <si>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</si>
  <si>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</si>
  <si>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</si>
  <si>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</si>
  <si>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</si>
  <si>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</si>
  <si>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</si>
  <si>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</si>
  <si>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</si>
  <si>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</si>
  <si>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</si>
  <si>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</si>
  <si>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</si>
  <si>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</si>
  <si>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</si>
  <si>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</si>
  <si>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</si>
  <si>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</si>
  <si>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</si>
  <si>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</si>
  <si>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</si>
  <si>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</si>
  <si>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</si>
  <si>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</si>
  <si>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</si>
  <si>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</si>
  <si>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</si>
  <si>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</si>
  <si>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</si>
  <si>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</si>
  <si>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</si>
  <si>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</si>
  <si>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</si>
  <si>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</si>
  <si>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</si>
  <si>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</si>
  <si>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</si>
  <si>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</si>
  <si>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</si>
  <si>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</si>
  <si>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</si>
  <si>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</si>
  <si>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</si>
  <si>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</si>
  <si>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</si>
  <si>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</si>
  <si>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</si>
  <si>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</si>
  <si>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</si>
  <si>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</si>
  <si>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</si>
  <si>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</si>
  <si>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</si>
  <si>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</si>
  <si>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</si>
  <si>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</si>
  <si>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</si>
  <si>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</si>
  <si>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</si>
  <si>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</si>
  <si>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</si>
  <si>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</si>
  <si>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</si>
  <si>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</si>
  <si>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</si>
  <si>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</si>
  <si>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</si>
  <si>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</si>
  <si>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</si>
  <si>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</si>
  <si>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</si>
  <si>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</si>
  <si>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</si>
  <si>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</si>
  <si>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</si>
  <si>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</si>
  <si>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</si>
  <si>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</si>
  <si>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</si>
  <si>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</si>
  <si>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</si>
  <si>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</si>
  <si>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</si>
  <si>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</si>
  <si>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</si>
  <si>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</si>
  <si>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</si>
  <si>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</si>
  <si>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</si>
  <si>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</si>
  <si>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</si>
  <si>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</si>
  <si>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</si>
  <si>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</si>
  <si>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</si>
  <si>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</si>
  <si>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</si>
  <si>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</si>
  <si>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</si>
  <si>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</si>
  <si>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</si>
  <si>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</si>
  <si>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</si>
  <si>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</si>
  <si>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</si>
  <si>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</si>
  <si>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</si>
  <si>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</si>
  <si>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</si>
  <si>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</si>
  <si>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</si>
  <si>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</si>
  <si>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</si>
  <si>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</si>
  <si>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</si>
  <si>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</si>
  <si>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</si>
  <si>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</si>
  <si>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</si>
  <si>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</si>
  <si>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</si>
  <si>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</si>
  <si>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</si>
  <si>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</si>
  <si>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</si>
  <si>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</si>
  <si>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</si>
  <si>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</si>
  <si>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</si>
  <si>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</si>
  <si>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</si>
  <si>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</si>
  <si>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</si>
  <si>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</si>
  <si>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</si>
  <si>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</si>
  <si>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</si>
  <si>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</si>
  <si>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</si>
  <si>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</si>
  <si>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</si>
  <si>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</si>
  <si>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</si>
  <si>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</si>
  <si>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</si>
  <si>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</si>
  <si>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</si>
  <si>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</si>
  <si>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</si>
  <si>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</si>
  <si>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</si>
  <si>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</si>
  <si>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</si>
  <si>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</si>
  <si>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</si>
  <si>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</si>
  <si>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</si>
  <si>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</si>
  <si>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</si>
  <si>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</si>
  <si>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</si>
  <si>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</si>
  <si>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</si>
  <si>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</si>
  <si>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</si>
  <si>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</si>
  <si>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</si>
  <si>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</si>
  <si>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</si>
  <si>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</si>
  <si>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</si>
  <si>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</si>
  <si>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</si>
  <si>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</si>
  <si>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</si>
  <si>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</si>
  <si>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</si>
  <si>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</si>
  <si>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</si>
  <si>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</si>
  <si>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</si>
  <si>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</si>
  <si>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</si>
  <si>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</si>
  <si>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</si>
  <si>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</si>
  <si>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</si>
  <si>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</si>
  <si>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</si>
  <si>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</si>
  <si>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</si>
  <si>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</si>
  <si>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</si>
  <si>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</si>
  <si>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</si>
  <si>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</si>
  <si>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</si>
  <si>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</si>
  <si>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</si>
  <si>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</si>
  <si>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</si>
  <si>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</si>
  <si>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</si>
  <si>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</si>
  <si>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</si>
  <si>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</si>
  <si>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</si>
  <si>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</si>
  <si>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</si>
  <si>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</si>
  <si>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</si>
  <si>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</si>
  <si>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</si>
  <si>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</si>
  <si>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</si>
  <si>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</si>
  <si>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</si>
  <si>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</si>
  <si>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</si>
  <si>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</si>
  <si>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</si>
  <si>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</si>
  <si>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</si>
  <si>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</si>
  <si>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</si>
  <si>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</si>
  <si>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</si>
  <si>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</si>
  <si>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</si>
  <si>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</si>
  <si>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</si>
  <si>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</si>
  <si>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</si>
  <si>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</si>
  <si>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</si>
  <si>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</si>
  <si>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</si>
  <si>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</si>
  <si>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</si>
  <si>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</si>
  <si>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</si>
  <si>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</si>
  <si>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</si>
  <si>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</si>
  <si>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</si>
  <si>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</si>
  <si>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</si>
  <si>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</si>
  <si>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</si>
  <si>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</si>
  <si>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</si>
  <si>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</si>
  <si>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</si>
  <si>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</si>
  <si>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</si>
  <si>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</si>
  <si>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</si>
  <si>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</si>
  <si>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</si>
  <si>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</si>
  <si>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</si>
  <si>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</si>
  <si>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</si>
  <si>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</si>
  <si>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</si>
  <si>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</si>
  <si>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</si>
  <si>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</si>
  <si>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</si>
  <si>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</si>
  <si>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</si>
  <si>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</si>
  <si>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</si>
  <si>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</si>
  <si>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</si>
  <si>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</si>
  <si>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</si>
  <si>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</si>
  <si>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</si>
  <si>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</si>
  <si>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</si>
  <si>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</si>
  <si>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</si>
  <si>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</si>
  <si>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</si>
  <si>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</si>
  <si>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</si>
  <si>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</si>
  <si>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</si>
  <si>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</si>
  <si>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</si>
  <si>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</si>
  <si>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</si>
  <si>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</si>
  <si>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</si>
  <si>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</si>
  <si>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</si>
  <si>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</si>
  <si>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</si>
  <si>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</si>
  <si>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</si>
  <si>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</si>
  <si>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</si>
  <si>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</si>
  <si>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</si>
  <si>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</si>
  <si>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</si>
  <si>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</si>
  <si>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</si>
  <si>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</si>
  <si>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</si>
  <si>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</si>
  <si>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</si>
  <si>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</si>
  <si>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</si>
  <si>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</si>
  <si>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</si>
  <si>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</si>
  <si>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</si>
  <si>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</si>
  <si>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</si>
  <si>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</si>
  <si>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</si>
  <si>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</si>
  <si>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</si>
  <si>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</si>
  <si>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</si>
  <si>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</si>
  <si>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</si>
  <si>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</si>
  <si>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</si>
  <si>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</si>
  <si>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</si>
  <si>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</si>
  <si>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</si>
  <si>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</si>
  <si>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</si>
  <si>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</si>
  <si>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</si>
  <si>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</si>
  <si>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</si>
  <si>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</si>
  <si>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</si>
  <si>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</si>
  <si>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</si>
  <si>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</si>
  <si>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</si>
  <si>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</si>
  <si>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</si>
  <si>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</si>
  <si>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</si>
  <si>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</si>
  <si>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</si>
  <si>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</si>
  <si>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</si>
  <si>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</si>
  <si>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</si>
  <si>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</si>
  <si>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</si>
  <si>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</si>
  <si>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</si>
  <si>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</si>
  <si>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</si>
  <si>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</si>
  <si>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</si>
  <si>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</si>
  <si>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</si>
  <si>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</si>
  <si>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</si>
  <si>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</si>
  <si>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</si>
  <si>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</si>
  <si>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</si>
  <si>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</si>
  <si>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</si>
  <si>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</si>
  <si>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</si>
  <si>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</si>
  <si>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</si>
  <si>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</si>
  <si>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</si>
  <si>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</si>
  <si>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</si>
  <si>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</si>
  <si>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</si>
  <si>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</si>
  <si>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</si>
  <si>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</si>
  <si>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</si>
  <si>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</si>
  <si>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</si>
  <si>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</si>
  <si>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</si>
  <si>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</si>
  <si>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</si>
  <si>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</si>
  <si>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</si>
  <si>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</si>
  <si>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</si>
  <si>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</si>
  <si>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</si>
  <si>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</si>
  <si>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</si>
  <si>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</si>
  <si>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</si>
  <si>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</si>
  <si>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</si>
  <si>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</si>
  <si>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</si>
  <si>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</si>
  <si>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</si>
  <si>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</si>
  <si>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</si>
  <si>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</si>
  <si>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</si>
  <si>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</si>
  <si>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</si>
  <si>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</si>
  <si>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</si>
  <si>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</si>
  <si>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</si>
  <si>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</si>
  <si>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</si>
  <si>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</si>
  <si>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</si>
  <si>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</si>
  <si>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</si>
  <si>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</si>
  <si>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</si>
  <si>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</si>
  <si>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</si>
  <si>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</si>
  <si>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</si>
  <si>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</si>
  <si>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</si>
  <si>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</si>
  <si>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</si>
  <si>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</si>
  <si>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</si>
  <si>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</si>
  <si>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</si>
  <si>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</si>
  <si>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</si>
  <si>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</si>
  <si>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</si>
  <si>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</si>
  <si>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</si>
  <si>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</si>
  <si>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</si>
  <si>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</si>
  <si>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</si>
  <si>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</si>
  <si>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</si>
  <si>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</si>
  <si>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</si>
  <si>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</si>
  <si>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</si>
  <si>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</si>
  <si>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</si>
  <si>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</si>
  <si>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</si>
  <si>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</si>
  <si>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</si>
  <si>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</si>
  <si>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</si>
  <si>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</si>
  <si>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</si>
  <si>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</si>
  <si>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</si>
  <si>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</si>
  <si>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</si>
  <si>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</si>
  <si>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</si>
  <si>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</si>
  <si>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</si>
  <si>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</si>
  <si>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</si>
  <si>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</si>
  <si>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</si>
  <si>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</si>
  <si>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</si>
  <si>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</si>
  <si>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</si>
  <si>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</si>
  <si>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</si>
  <si>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</si>
  <si>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</si>
  <si>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</si>
  <si>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</si>
  <si>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</si>
  <si>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</si>
  <si>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</si>
  <si>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</si>
  <si>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</si>
  <si>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</si>
  <si>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</si>
  <si>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</si>
  <si>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</si>
  <si>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</si>
  <si>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</si>
  <si>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</si>
  <si>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</si>
  <si>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</si>
  <si>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</si>
  <si>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</si>
  <si>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</si>
  <si>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</si>
  <si>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</si>
  <si>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</si>
  <si>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</si>
  <si>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</si>
  <si>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</si>
  <si>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</si>
  <si>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</si>
  <si>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</si>
  <si>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</si>
  <si>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</si>
  <si>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</si>
  <si>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</si>
  <si>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</si>
  <si>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</si>
  <si>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</si>
  <si>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</si>
  <si>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</si>
  <si>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</si>
  <si>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</si>
  <si>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</si>
  <si>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</si>
  <si>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</si>
  <si>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</si>
  <si>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</si>
  <si>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</si>
  <si>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</si>
  <si>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</si>
  <si>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</si>
  <si>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</si>
  <si>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</si>
  <si>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</si>
  <si>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</si>
  <si>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</si>
  <si>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</si>
  <si>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</si>
  <si>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</si>
  <si>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</si>
  <si>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</si>
  <si>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</si>
  <si>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</si>
  <si>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</si>
  <si>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</si>
  <si>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</si>
  <si>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</si>
  <si>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</si>
  <si>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</si>
  <si>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</si>
  <si>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</si>
  <si>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</si>
  <si>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</si>
  <si>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</si>
  <si>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</si>
  <si>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</si>
  <si>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</si>
  <si>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</si>
  <si>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</si>
  <si>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</si>
  <si>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</si>
  <si>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</si>
  <si>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</si>
  <si>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</si>
  <si>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</si>
  <si>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</si>
  <si>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</si>
  <si>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</si>
  <si>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</si>
  <si>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</si>
  <si>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</si>
  <si>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</si>
  <si>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</si>
  <si>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</si>
  <si>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</si>
  <si>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</si>
  <si>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</si>
  <si>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</si>
  <si>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</si>
  <si>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</si>
  <si>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</si>
  <si>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</si>
  <si>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</si>
  <si>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</si>
  <si>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</si>
  <si>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</si>
  <si>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</si>
  <si>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</si>
  <si>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</si>
  <si>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</si>
  <si>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</si>
  <si>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</si>
  <si>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</si>
  <si>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</si>
  <si>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</si>
  <si>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</si>
  <si>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</si>
  <si>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</si>
  <si>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</si>
  <si>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</si>
  <si>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</si>
  <si>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</si>
  <si>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</si>
  <si>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</si>
  <si>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</si>
  <si>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</si>
  <si>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</si>
  <si>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</si>
  <si>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</si>
  <si>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</si>
  <si>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</si>
  <si>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</si>
  <si>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</si>
  <si>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</si>
  <si>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</si>
  <si>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</si>
  <si>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</si>
  <si>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</si>
  <si>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</si>
  <si>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</si>
  <si>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</si>
  <si>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</si>
  <si>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</si>
  <si>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</si>
  <si>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</si>
  <si>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</si>
  <si>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</si>
  <si>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</si>
  <si>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</si>
  <si>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</si>
  <si>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</si>
  <si>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</si>
  <si>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</si>
  <si>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</si>
  <si>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</si>
  <si>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</si>
  <si>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</si>
  <si>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</si>
  <si>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</si>
  <si>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</si>
  <si>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</si>
  <si>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</si>
  <si>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</si>
  <si>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</si>
  <si>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</si>
  <si>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</si>
  <si>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</si>
  <si>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</si>
  <si>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</si>
  <si>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</si>
  <si>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</si>
  <si>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</si>
  <si>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</si>
  <si>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</si>
  <si>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</si>
  <si>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</si>
  <si>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</si>
  <si>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</si>
  <si>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</si>
  <si>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</si>
  <si>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</si>
  <si>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</si>
  <si>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</si>
  <si>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</si>
  <si>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</si>
  <si>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</si>
  <si>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</si>
  <si>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</si>
  <si>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</si>
  <si>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</si>
  <si>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</si>
  <si>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</si>
  <si>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</si>
  <si>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</si>
  <si>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</si>
  <si>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</si>
  <si>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</si>
  <si>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</si>
  <si>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</si>
  <si>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</si>
  <si>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</si>
  <si>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</si>
  <si>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</si>
  <si>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</si>
  <si>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</si>
  <si>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</si>
  <si>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</si>
  <si>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</si>
  <si>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</si>
  <si>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</si>
  <si>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</si>
  <si>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</si>
  <si>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</si>
  <si>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</si>
  <si>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</si>
  <si>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</si>
  <si>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</si>
  <si>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</si>
  <si>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</si>
  <si>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</si>
  <si>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</si>
  <si>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</si>
  <si>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</si>
  <si>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</si>
  <si>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</si>
  <si>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</si>
  <si>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</si>
  <si>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</si>
  <si>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</si>
  <si>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</si>
  <si>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</si>
  <si>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</si>
  <si>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</si>
  <si>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</si>
  <si>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</si>
  <si>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</si>
  <si>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</si>
  <si>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</si>
  <si>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</si>
  <si>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</si>
  <si>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</si>
  <si>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</si>
  <si>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</si>
  <si>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</si>
  <si>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</si>
  <si>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</si>
  <si>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</si>
  <si>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</si>
  <si>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</si>
  <si>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</si>
  <si>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</si>
  <si>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</si>
  <si>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</si>
  <si>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</si>
  <si>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</si>
  <si>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</si>
  <si>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</si>
  <si>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</si>
  <si>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</si>
  <si>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</si>
  <si>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</si>
  <si>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</si>
  <si>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</si>
  <si>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</si>
  <si>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</si>
  <si>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</si>
  <si>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</si>
  <si>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</si>
  <si>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</si>
  <si>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</si>
  <si>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</si>
  <si>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</si>
  <si>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</si>
  <si>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</si>
  <si>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</si>
  <si>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</si>
  <si>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</si>
  <si>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</si>
  <si>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</si>
  <si>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</si>
  <si>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</si>
  <si>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</si>
  <si>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</si>
  <si>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</si>
  <si>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</si>
  <si>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</si>
  <si>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</si>
  <si>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</si>
  <si>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</si>
  <si>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</si>
  <si>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</si>
  <si>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</si>
  <si>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</si>
  <si>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</si>
  <si>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</si>
  <si>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</si>
  <si>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</si>
  <si>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</si>
  <si>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</si>
  <si>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</si>
  <si>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</si>
  <si>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</si>
  <si>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</si>
  <si>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</si>
  <si>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</si>
  <si>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</si>
  <si>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</si>
  <si>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</si>
  <si>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</si>
  <si>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</si>
  <si>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</si>
  <si>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</si>
  <si>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</si>
  <si>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</si>
  <si>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</si>
  <si>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</si>
  <si>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</si>
  <si>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</si>
  <si>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</si>
  <si>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</si>
  <si>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</si>
  <si>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</si>
  <si>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</si>
  <si>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</si>
  <si>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</si>
  <si>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</si>
  <si>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</si>
  <si>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</si>
  <si>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</si>
  <si>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</si>
  <si>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</si>
  <si>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</si>
  <si>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</si>
  <si>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</si>
  <si>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</si>
  <si>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</si>
  <si>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</si>
  <si>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</si>
  <si>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</si>
  <si>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</si>
  <si>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</si>
  <si>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</si>
  <si>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</si>
  <si>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</si>
  <si>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</si>
  <si>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</si>
  <si>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</si>
  <si>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</si>
  <si>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</si>
  <si>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</si>
  <si>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</si>
  <si>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</si>
  <si>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</si>
  <si>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</si>
  <si>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</si>
  <si>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</si>
  <si>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</si>
  <si>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</si>
  <si>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</si>
  <si>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</si>
  <si>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</si>
  <si>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</si>
  <si>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</si>
  <si>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</si>
  <si>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</si>
  <si>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</si>
  <si>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</si>
  <si>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</si>
  <si>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</si>
  <si>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</si>
  <si>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</si>
  <si>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</si>
  <si>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</si>
  <si>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</si>
  <si>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</si>
  <si>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</si>
  <si>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</si>
  <si>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</si>
  <si>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</si>
  <si>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</si>
  <si>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</si>
  <si>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</si>
  <si>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</si>
  <si>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</si>
  <si>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</si>
  <si>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</si>
  <si>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</si>
  <si>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</si>
  <si>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</si>
  <si>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</si>
  <si>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</si>
  <si>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</si>
  <si>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</si>
  <si>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</si>
  <si>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</si>
  <si>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</si>
  <si>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</si>
  <si>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</si>
  <si>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</si>
  <si>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</si>
  <si>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</si>
  <si>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</si>
  <si>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</si>
  <si>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</si>
  <si>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</si>
  <si>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</si>
  <si>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</si>
  <si>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</si>
  <si>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</si>
  <si>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</si>
  <si>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</si>
  <si>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</si>
  <si>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</si>
  <si>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</si>
  <si>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</si>
  <si>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</si>
  <si>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</si>
  <si>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</si>
  <si>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</si>
  <si>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</si>
  <si>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</si>
  <si>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</si>
  <si>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</si>
  <si>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</si>
  <si>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</si>
  <si>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</si>
  <si>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</si>
  <si>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</si>
  <si>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</si>
  <si>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</si>
  <si>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</si>
  <si>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</si>
  <si>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</si>
  <si>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</si>
  <si>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</si>
  <si>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</si>
  <si>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</si>
  <si>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</si>
  <si>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</si>
  <si>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</si>
  <si>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</si>
  <si>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</si>
  <si>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</si>
  <si>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</si>
  <si>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</si>
  <si>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</si>
  <si>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</si>
  <si>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</si>
  <si>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</si>
  <si>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</si>
  <si>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</si>
  <si>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</si>
  <si>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</si>
  <si>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</si>
  <si>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</si>
  <si>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</si>
  <si>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</si>
  <si>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</si>
  <si>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</si>
  <si>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</si>
  <si>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</si>
  <si>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</si>
  <si>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</si>
  <si>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</si>
  <si>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</si>
  <si>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</si>
  <si>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</si>
  <si>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</si>
  <si>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</si>
  <si>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</si>
  <si>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</si>
  <si>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</si>
  <si>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</si>
  <si>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</si>
  <si>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</si>
  <si>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</si>
  <si>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</si>
  <si>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</si>
  <si>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</si>
  <si>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</si>
  <si>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</si>
  <si>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</si>
  <si>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</si>
  <si>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</si>
  <si>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</si>
  <si>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</si>
  <si>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</si>
  <si>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</si>
  <si>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</si>
  <si>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</si>
  <si>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</si>
  <si>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</si>
  <si>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</si>
  <si>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</si>
  <si>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</si>
  <si>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</si>
  <si>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</si>
  <si>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</si>
  <si>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</si>
  <si>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</si>
  <si>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</si>
  <si>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</si>
  <si>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</si>
  <si>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</si>
  <si>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</si>
  <si>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</si>
  <si>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</si>
  <si>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</si>
  <si>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</si>
  <si>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</si>
  <si>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</si>
  <si>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</si>
  <si>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</si>
  <si>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</si>
  <si>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</si>
  <si>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</si>
  <si>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</si>
  <si>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</si>
  <si>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</si>
  <si>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</si>
  <si>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</si>
  <si>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</si>
  <si>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</si>
  <si>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</si>
  <si>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</si>
  <si>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</si>
  <si>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</si>
  <si>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</si>
  <si>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</si>
  <si>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</si>
  <si>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</si>
  <si>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</si>
  <si>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</si>
  <si>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</si>
  <si>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</si>
  <si>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</si>
  <si>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</si>
  <si>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</si>
  <si>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</si>
  <si>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</si>
  <si>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</si>
  <si>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</si>
  <si>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</si>
  <si>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</si>
  <si>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</si>
  <si>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</si>
  <si>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</si>
  <si>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</si>
  <si>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</si>
  <si>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</si>
  <si>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</si>
  <si>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</si>
  <si>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</si>
  <si>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</si>
  <si>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</si>
  <si>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</si>
  <si>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</si>
  <si>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</si>
  <si>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</si>
  <si>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</si>
  <si>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</si>
  <si>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</si>
  <si>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</si>
  <si>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</si>
  <si>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</si>
  <si>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</si>
  <si>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</si>
  <si>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</si>
  <si>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</si>
  <si>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</si>
  <si>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</si>
  <si>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</si>
  <si>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</si>
  <si>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</si>
  <si>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</si>
  <si>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</si>
  <si>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</si>
  <si>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</si>
  <si>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</si>
  <si>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</si>
  <si>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</si>
  <si>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</si>
  <si>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</si>
  <si>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</si>
  <si>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</si>
  <si>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</si>
  <si>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</si>
  <si>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</si>
  <si>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</si>
  <si>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</si>
  <si>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</si>
  <si>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</si>
  <si>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</si>
  <si>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</si>
  <si>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</si>
  <si>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</si>
  <si>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</si>
  <si>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</si>
  <si>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</si>
  <si>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</si>
  <si>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</si>
  <si>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</si>
  <si>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</si>
  <si>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</si>
  <si>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</si>
  <si>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</si>
  <si>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</si>
  <si>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</si>
  <si>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</si>
  <si>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</si>
  <si>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</si>
  <si>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</si>
  <si>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</si>
  <si>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</si>
  <si>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</si>
  <si>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</si>
  <si>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</si>
  <si>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</si>
  <si>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</si>
  <si>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</si>
  <si>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</si>
  <si>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</si>
  <si>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</si>
  <si>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</si>
  <si>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</si>
  <si>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</si>
  <si>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</si>
  <si>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</si>
  <si>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</si>
  <si>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</si>
  <si>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</si>
  <si>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</si>
  <si>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</si>
  <si>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</si>
  <si>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</si>
  <si>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</si>
  <si>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</si>
  <si>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</si>
  <si>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</si>
  <si>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</si>
  <si>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</si>
  <si>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</si>
  <si>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</si>
  <si>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</si>
  <si>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</si>
  <si>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</si>
  <si>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</si>
  <si>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</si>
  <si>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</si>
  <si>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</si>
  <si>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</si>
  <si>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</si>
  <si>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</si>
  <si>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</si>
  <si>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</si>
  <si>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</si>
  <si>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</si>
  <si>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</si>
  <si>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</si>
  <si>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</si>
  <si>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</si>
  <si>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</si>
  <si>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</si>
  <si>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</si>
  <si>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</si>
  <si>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</si>
  <si>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</si>
  <si>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</si>
  <si>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</si>
  <si>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</si>
  <si>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</si>
  <si>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</si>
  <si>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</si>
  <si>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</si>
  <si>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</si>
  <si>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</si>
  <si>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</si>
  <si>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</si>
  <si>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</si>
  <si>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</si>
  <si>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</si>
  <si>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</si>
  <si>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</si>
  <si>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</si>
  <si>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</si>
  <si>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</si>
  <si>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</si>
  <si>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</si>
  <si>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</si>
  <si>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</si>
  <si>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</si>
  <si>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</si>
  <si>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</si>
  <si>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</si>
  <si>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</si>
  <si>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</si>
  <si>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</si>
  <si>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</si>
  <si>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</si>
  <si>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</si>
  <si>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</si>
  <si>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</si>
  <si>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</si>
  <si>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</si>
  <si>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</si>
  <si>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</si>
  <si>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</si>
  <si>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</si>
  <si>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</si>
  <si>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</si>
  <si>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</si>
  <si>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</si>
  <si>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</si>
  <si>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</si>
  <si>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</si>
  <si>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</si>
  <si>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</si>
  <si>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</si>
  <si>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</si>
  <si>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</si>
  <si>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</si>
  <si>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</si>
  <si>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</si>
  <si>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</si>
  <si>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</si>
  <si>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</si>
  <si>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</si>
  <si>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</si>
  <si>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</si>
  <si>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</si>
  <si>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</si>
  <si>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</si>
  <si>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</si>
  <si>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</si>
  <si>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</si>
  <si>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</si>
  <si>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</si>
  <si>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</si>
  <si>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</si>
  <si>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</si>
  <si>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</si>
  <si>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</si>
  <si>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</si>
  <si>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</si>
  <si>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</si>
  <si>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</si>
  <si>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</si>
  <si>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</si>
  <si>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</si>
  <si>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</si>
  <si>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</si>
  <si>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</si>
  <si>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</si>
  <si>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</si>
  <si>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</si>
  <si>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</si>
  <si>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</si>
  <si>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</si>
  <si>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</si>
  <si>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</si>
  <si>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</si>
  <si>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</si>
  <si>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</si>
  <si>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</si>
  <si>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</si>
  <si>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</si>
  <si>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</si>
  <si>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</si>
  <si>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</si>
  <si>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</si>
  <si>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</si>
  <si>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</si>
  <si>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</si>
  <si>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</si>
  <si>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</si>
  <si>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</si>
  <si>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</si>
  <si>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</si>
  <si>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</si>
  <si>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</si>
  <si>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</si>
  <si>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</si>
  <si>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</si>
  <si>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</si>
  <si>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</si>
  <si>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</si>
  <si>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</si>
  <si>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</si>
  <si>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</si>
  <si>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</si>
  <si>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</si>
  <si>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</si>
  <si>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</si>
  <si>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</si>
  <si>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</si>
  <si>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</si>
  <si>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</si>
  <si>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</si>
  <si>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</si>
  <si>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</si>
  <si>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</si>
  <si>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</si>
  <si>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</si>
  <si>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</si>
  <si>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</si>
  <si>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</si>
  <si>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</si>
  <si>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</si>
  <si>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</si>
  <si>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</si>
  <si>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</si>
  <si>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</si>
  <si>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</si>
  <si>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</si>
  <si>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</si>
  <si>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</si>
  <si>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</si>
  <si>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</si>
  <si>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</si>
  <si>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</si>
  <si>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</si>
  <si>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</si>
  <si>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</si>
  <si>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</si>
  <si>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</si>
  <si>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</si>
  <si>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</si>
  <si>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</si>
  <si>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</si>
  <si>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</si>
  <si>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</si>
  <si>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</si>
  <si>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</si>
  <si>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</si>
  <si>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</si>
  <si>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</si>
  <si>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</si>
  <si>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</si>
  <si>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</si>
  <si>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</si>
  <si>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</si>
  <si>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</si>
  <si>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</si>
  <si>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</si>
  <si>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</si>
  <si>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</si>
  <si>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</si>
  <si>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</si>
  <si>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</si>
  <si>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</si>
  <si>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</si>
  <si>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</si>
  <si>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</si>
  <si>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</si>
  <si>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</si>
  <si>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</si>
  <si>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</si>
  <si>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</si>
  <si>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</si>
  <si>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</si>
  <si>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</si>
  <si>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</si>
  <si>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</si>
  <si>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</si>
  <si>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</si>
  <si>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</si>
  <si>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</si>
  <si>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</si>
  <si>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</si>
  <si>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</si>
  <si>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</si>
  <si>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</si>
  <si>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</si>
  <si>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</si>
  <si>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</si>
  <si>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</si>
  <si>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</si>
  <si>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</si>
  <si>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</si>
  <si>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</si>
  <si>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</si>
  <si>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</si>
  <si>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</si>
  <si>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</si>
  <si>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</si>
  <si>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</si>
  <si>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</si>
  <si>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</si>
  <si>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</si>
  <si>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</si>
  <si>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</si>
  <si>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</si>
  <si>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</si>
  <si>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</si>
  <si>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</si>
  <si>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</si>
  <si>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</si>
  <si>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</si>
  <si>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</si>
  <si>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</si>
  <si>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</si>
  <si>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</si>
  <si>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</si>
  <si>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</si>
  <si>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</si>
  <si>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</si>
  <si>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</si>
  <si>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</si>
  <si>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</si>
  <si>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</si>
  <si>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</si>
  <si>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</si>
  <si>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</si>
  <si>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</si>
  <si>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</si>
  <si>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</si>
  <si>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</si>
  <si>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</si>
  <si>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</si>
  <si>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</si>
  <si>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</si>
  <si>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</si>
  <si>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</si>
  <si>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</si>
  <si>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</si>
  <si>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</si>
  <si>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</si>
  <si>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</si>
  <si>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</si>
  <si>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</si>
  <si>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</si>
  <si>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</si>
  <si>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</si>
  <si>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</si>
  <si>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</si>
  <si>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</si>
  <si>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</si>
  <si>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</si>
  <si>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</si>
  <si>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</si>
  <si>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</si>
  <si>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</si>
  <si>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</si>
  <si>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</si>
  <si>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</si>
  <si>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</si>
  <si>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</si>
  <si>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</si>
  <si>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</si>
  <si>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</si>
  <si>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</si>
  <si>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</si>
  <si>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</si>
  <si>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</si>
  <si>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</si>
  <si>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</si>
  <si>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</si>
  <si>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</si>
  <si>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</si>
  <si>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</si>
  <si>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</si>
  <si>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</si>
  <si>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</si>
  <si>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</si>
  <si>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</si>
  <si>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</si>
  <si>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</si>
  <si>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</si>
  <si>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</si>
  <si>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</si>
  <si>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</si>
  <si>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</si>
  <si>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</si>
  <si>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</si>
  <si>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</si>
  <si>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</si>
  <si>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</si>
  <si>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</si>
  <si>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</si>
  <si>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</si>
  <si>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</si>
  <si>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</si>
  <si>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</si>
  <si>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</si>
  <si>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</si>
  <si>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</si>
  <si>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</si>
  <si>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</si>
  <si>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</si>
  <si>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</si>
  <si>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</si>
  <si>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</si>
  <si>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</si>
  <si>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</si>
  <si>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</si>
  <si>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</si>
  <si>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</si>
  <si>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</si>
  <si>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</si>
  <si>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</si>
  <si>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</si>
  <si>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</si>
  <si>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</si>
  <si>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</si>
  <si>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</si>
  <si>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</si>
  <si>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</si>
  <si>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</si>
  <si>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</si>
  <si>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</si>
  <si>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</si>
  <si>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</si>
  <si>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</si>
  <si>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</si>
  <si>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</si>
  <si>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</si>
  <si>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</si>
  <si>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</si>
  <si>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</si>
  <si>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</si>
  <si>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</si>
  <si>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</si>
  <si>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</si>
  <si>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</si>
  <si>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</si>
  <si>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</si>
  <si>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</si>
  <si>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</si>
  <si>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</si>
  <si>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</si>
  <si>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</si>
  <si>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</si>
  <si>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</si>
  <si>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</si>
  <si>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</si>
  <si>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</si>
  <si>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</si>
  <si>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</si>
  <si>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</si>
  <si>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</si>
  <si>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</si>
  <si>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</si>
  <si>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</si>
  <si>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</si>
  <si>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</si>
  <si>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</si>
  <si>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</si>
  <si>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</si>
  <si>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</si>
  <si>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</si>
  <si>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</si>
  <si>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</si>
  <si>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</si>
  <si>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</si>
  <si>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</si>
  <si>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</si>
  <si>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</si>
  <si>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</si>
  <si>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</si>
  <si>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</si>
  <si>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</si>
  <si>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</si>
  <si>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</si>
  <si>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</si>
  <si>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</si>
  <si>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</si>
  <si>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</si>
  <si>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</si>
  <si>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</si>
  <si>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</si>
  <si>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</si>
  <si>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</si>
  <si>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</si>
  <si>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</si>
  <si>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</si>
  <si>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</si>
  <si>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</si>
  <si>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</si>
  <si>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</si>
  <si>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</si>
  <si>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</si>
  <si>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</si>
  <si>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</si>
  <si>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</si>
  <si>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</si>
  <si>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</si>
  <si>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</si>
  <si>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</si>
  <si>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</si>
  <si>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</si>
  <si>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</si>
  <si>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</si>
  <si>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</si>
  <si>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</si>
  <si>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</si>
  <si>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</si>
  <si>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</si>
  <si>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</si>
  <si>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</si>
  <si>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</si>
  <si>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</si>
  <si>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</si>
  <si>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</si>
  <si>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</si>
  <si>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</si>
  <si>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</si>
  <si>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</si>
  <si>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</si>
  <si>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</si>
  <si>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</si>
  <si>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</si>
  <si>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</si>
  <si>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</si>
  <si>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</si>
  <si>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</si>
  <si>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</si>
  <si>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</si>
  <si>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</si>
  <si>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</si>
  <si>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</si>
  <si>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</si>
  <si>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</si>
  <si>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</si>
  <si>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</si>
  <si>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</si>
  <si>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</si>
  <si>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</si>
  <si>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</si>
  <si>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</si>
  <si>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</si>
  <si>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</si>
  <si>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</si>
  <si>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</si>
  <si>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</si>
  <si>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</si>
  <si>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</si>
  <si>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</si>
  <si>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</si>
  <si>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</si>
  <si>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</si>
  <si>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</si>
  <si>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</si>
  <si>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</si>
  <si>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</si>
  <si>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</si>
  <si>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</si>
  <si>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</si>
  <si>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</si>
  <si>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</si>
  <si>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</si>
  <si>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</si>
  <si>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</si>
  <si>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</si>
  <si>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</si>
  <si>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</si>
  <si>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</si>
  <si>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</si>
  <si>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</si>
  <si>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</si>
  <si>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</si>
  <si>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</si>
  <si>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</si>
  <si>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</si>
  <si>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</si>
  <si>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</si>
  <si>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</si>
  <si>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</si>
  <si>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</si>
  <si>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</si>
  <si>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</si>
  <si>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</si>
  <si>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</si>
  <si>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</si>
  <si>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</si>
  <si>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</si>
  <si>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</si>
  <si>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</si>
  <si>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</si>
  <si>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</si>
  <si>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</si>
  <si>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</si>
  <si>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</si>
  <si>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</si>
  <si>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</si>
  <si>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</si>
  <si>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</si>
  <si>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</si>
  <si>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</si>
  <si>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</si>
  <si>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</si>
  <si>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</si>
  <si>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</si>
  <si>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</si>
  <si>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</si>
  <si>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</si>
  <si>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</si>
  <si>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</si>
  <si>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</si>
  <si>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</si>
  <si>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</si>
  <si>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</si>
  <si>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</si>
  <si>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</si>
  <si>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</si>
  <si>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</si>
  <si>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</si>
  <si>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</si>
  <si>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</si>
  <si>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</si>
  <si>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</si>
  <si>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</si>
  <si>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</si>
  <si>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</si>
  <si>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</si>
  <si>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</si>
  <si>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</si>
  <si>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</si>
  <si>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</si>
  <si>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</si>
  <si>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</si>
  <si>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</si>
  <si>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</si>
  <si>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</si>
  <si>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</si>
  <si>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</si>
  <si>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</si>
  <si>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</si>
  <si>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</si>
  <si>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</si>
  <si>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</si>
  <si>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</si>
  <si>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</si>
  <si>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</si>
  <si>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</si>
  <si>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</si>
  <si>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</si>
  <si>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</si>
  <si>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</si>
  <si>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</si>
  <si>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</si>
  <si>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</si>
  <si>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</si>
  <si>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</si>
  <si>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</si>
  <si>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</si>
  <si>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</si>
  <si>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</si>
  <si>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</si>
  <si>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</si>
  <si>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</si>
  <si>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</si>
  <si>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</si>
  <si>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</si>
  <si>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</si>
  <si>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</si>
  <si>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</si>
  <si>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</si>
  <si>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</si>
  <si>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</si>
  <si>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</si>
  <si>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</si>
  <si>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</si>
  <si>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</si>
  <si>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</si>
  <si>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</si>
  <si>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</si>
  <si>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</si>
  <si>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</si>
  <si>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</si>
  <si>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</si>
  <si>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</si>
  <si>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</si>
  <si>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</si>
  <si>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</si>
  <si>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</si>
  <si>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</si>
  <si>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</si>
  <si>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</si>
  <si>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</si>
  <si>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</si>
  <si>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</si>
  <si>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</si>
  <si>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</si>
  <si>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</si>
  <si>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</si>
  <si>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</si>
  <si>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</si>
  <si>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</si>
  <si>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</si>
  <si>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</si>
  <si>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</si>
  <si>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</si>
  <si>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</si>
  <si>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</si>
  <si>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</si>
  <si>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</si>
  <si>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</si>
  <si>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</si>
  <si>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</si>
  <si>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</si>
  <si>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</si>
  <si>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</si>
  <si>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</si>
  <si>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</si>
  <si>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</si>
  <si>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</si>
  <si>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</si>
  <si>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</si>
  <si>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</si>
  <si>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</si>
  <si>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</si>
  <si>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</si>
  <si>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</si>
  <si>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</si>
  <si>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</si>
  <si>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</si>
  <si>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</si>
  <si>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</si>
  <si>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</si>
  <si>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</si>
  <si>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</si>
  <si>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</si>
  <si>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</si>
  <si>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</si>
  <si>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</si>
  <si>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</si>
  <si>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</si>
  <si>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</si>
  <si>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</si>
  <si>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</si>
  <si>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</si>
  <si>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</si>
  <si>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</si>
  <si>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</si>
  <si>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</si>
  <si>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</si>
  <si>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</si>
  <si>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</si>
  <si>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</si>
  <si>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</si>
  <si>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</si>
  <si>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</si>
  <si>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</si>
  <si>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</si>
  <si>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</si>
  <si>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</si>
  <si>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</si>
  <si>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</si>
  <si>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</si>
  <si>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</si>
  <si>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</si>
  <si>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</si>
  <si>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</si>
  <si>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</si>
  <si>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</si>
  <si>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</si>
  <si>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</si>
  <si>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</si>
  <si>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</si>
  <si>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</si>
  <si>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</si>
  <si>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</si>
  <si>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</si>
  <si>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</si>
  <si>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</si>
  <si>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</si>
  <si>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</si>
  <si>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</si>
  <si>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</si>
  <si>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</si>
  <si>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</si>
  <si>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</si>
  <si>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</si>
  <si>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</si>
  <si>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</si>
  <si>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</si>
  <si>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</si>
  <si>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</si>
  <si>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</si>
  <si>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</si>
  <si>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</si>
  <si>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</si>
  <si>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</si>
  <si>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</si>
  <si>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</si>
  <si>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</si>
  <si>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</si>
  <si>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</si>
  <si>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</si>
  <si>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</si>
  <si>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</si>
  <si>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</si>
  <si>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</si>
  <si>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</si>
  <si>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</si>
  <si>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</si>
  <si>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</si>
  <si>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</si>
  <si>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</si>
  <si>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</si>
  <si>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</si>
  <si>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</si>
  <si>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</si>
  <si>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</si>
  <si>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</si>
  <si>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</si>
  <si>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</si>
  <si>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</si>
  <si>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</si>
  <si>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</si>
  <si>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</si>
  <si>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</si>
  <si>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</si>
  <si>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</si>
  <si>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</si>
  <si>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</si>
  <si>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</si>
  <si>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</si>
  <si>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</si>
  <si>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</si>
  <si>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</si>
  <si>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</si>
  <si>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</si>
  <si>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</si>
  <si>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</si>
  <si>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</si>
  <si>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</si>
  <si>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</si>
  <si>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</si>
  <si>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</si>
  <si>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</si>
  <si>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</si>
  <si>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</si>
  <si>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</si>
  <si>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</si>
  <si>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</si>
  <si>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</si>
  <si>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</si>
  <si>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</si>
  <si>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</si>
  <si>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</si>
  <si>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</si>
  <si>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</si>
  <si>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</si>
  <si>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</si>
  <si>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</si>
  <si>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</si>
  <si>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</si>
  <si>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</si>
  <si>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</si>
  <si>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</si>
  <si>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</si>
  <si>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</si>
  <si>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</si>
  <si>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</si>
  <si>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</si>
  <si>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</si>
  <si>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</si>
  <si>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</si>
  <si>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</si>
  <si>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</si>
  <si>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</si>
  <si>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</si>
  <si>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</si>
  <si>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</si>
  <si>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</si>
  <si>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</si>
  <si>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</si>
  <si>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</si>
  <si>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</si>
  <si>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</si>
  <si>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</si>
  <si>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</si>
  <si>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</si>
  <si>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</si>
  <si>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</si>
  <si>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</si>
  <si>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</si>
  <si>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</si>
  <si>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</si>
  <si>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</si>
  <si>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</si>
  <si>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</si>
  <si>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</si>
  <si>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</si>
  <si>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</si>
  <si>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</si>
  <si>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</si>
  <si>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</si>
  <si>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</si>
  <si>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</si>
  <si>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</si>
  <si>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</si>
  <si>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</si>
  <si>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</si>
  <si>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</si>
  <si>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</si>
  <si>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</si>
  <si>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</si>
  <si>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</si>
  <si>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</si>
  <si>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</si>
  <si>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</si>
  <si>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</si>
  <si>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</si>
  <si>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</si>
  <si>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</si>
  <si>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</si>
  <si>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</si>
  <si>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</si>
  <si>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</si>
  <si>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</si>
  <si>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</si>
  <si>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</si>
  <si>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</si>
  <si>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</si>
  <si>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</si>
  <si>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</si>
  <si>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</si>
  <si>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</si>
  <si>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</si>
  <si>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</si>
  <si>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</si>
  <si>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</si>
  <si>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</si>
  <si>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</si>
  <si>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</si>
  <si>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</si>
  <si>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</si>
  <si>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</si>
  <si>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</si>
  <si>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</si>
  <si>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</si>
  <si>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</si>
  <si>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</si>
  <si>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</si>
  <si>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</si>
  <si>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</si>
  <si>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</si>
  <si>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</si>
  <si>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</si>
  <si>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</si>
  <si>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</si>
  <si>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</si>
  <si>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</si>
  <si>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</si>
  <si>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</si>
  <si>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</si>
  <si>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</si>
  <si>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</si>
  <si>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</si>
  <si>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</si>
  <si>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</si>
  <si>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</si>
  <si>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</si>
  <si>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</si>
  <si>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</si>
  <si>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</si>
  <si>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</si>
  <si>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</si>
  <si>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</si>
  <si>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</si>
  <si>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</si>
  <si>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</si>
  <si>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</si>
  <si>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</si>
  <si>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</si>
  <si>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</si>
  <si>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</si>
  <si>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</si>
  <si>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</si>
  <si>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</si>
  <si>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</si>
  <si>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</si>
  <si>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</si>
  <si>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</si>
  <si>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</si>
  <si>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</si>
  <si>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</si>
  <si>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</si>
  <si>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</si>
  <si>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</si>
  <si>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</si>
  <si>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</si>
  <si>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</si>
  <si>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</si>
  <si>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</si>
  <si>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</si>
  <si>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</si>
  <si>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</si>
  <si>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</si>
  <si>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</si>
  <si>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</si>
  <si>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</si>
  <si>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</si>
  <si>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</si>
  <si>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</si>
  <si>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</si>
  <si>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</si>
  <si>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</si>
  <si>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</si>
  <si>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</si>
  <si>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</si>
  <si>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</si>
  <si>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</si>
  <si>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</si>
  <si>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</si>
  <si>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</si>
  <si>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</si>
  <si>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</si>
  <si>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</si>
  <si>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</si>
  <si>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</si>
  <si>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</si>
  <si>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</si>
  <si>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</si>
  <si>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</si>
  <si>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</si>
  <si>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</si>
  <si>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</si>
  <si>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</si>
  <si>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</si>
  <si>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</si>
  <si>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</si>
  <si>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</si>
  <si>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</si>
  <si>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</si>
  <si>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</si>
  <si>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</si>
  <si>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</si>
  <si>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</si>
  <si>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</si>
  <si>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</si>
  <si>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</si>
  <si>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</si>
  <si>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</si>
  <si>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</si>
  <si>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</si>
  <si>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</si>
  <si>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</si>
  <si>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</si>
  <si>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</si>
  <si>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</si>
  <si>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</si>
  <si>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</si>
  <si>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</si>
  <si>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</si>
  <si>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</si>
  <si>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</si>
  <si>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</si>
  <si>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</si>
  <si>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</si>
  <si>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</si>
  <si>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</si>
  <si>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</si>
  <si>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</si>
  <si>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</si>
  <si>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</si>
  <si>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</si>
  <si>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</si>
  <si>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</si>
  <si>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</si>
  <si>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</si>
  <si>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</si>
  <si>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</si>
  <si>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</si>
  <si>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</si>
  <si>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</si>
  <si>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</si>
  <si>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</si>
  <si>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</si>
  <si>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</si>
  <si>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</si>
  <si>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</si>
  <si>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</si>
  <si>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</si>
  <si>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</si>
  <si>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</si>
  <si>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</si>
  <si>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</si>
  <si>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</si>
  <si>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</si>
  <si>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</si>
  <si>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</si>
  <si>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</si>
  <si>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</si>
  <si>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</si>
  <si>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</si>
  <si>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</si>
  <si>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</si>
  <si>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</si>
  <si>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</si>
  <si>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</si>
  <si>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</si>
  <si>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</si>
  <si>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</si>
  <si>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</si>
  <si>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</si>
  <si>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</si>
  <si>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</si>
  <si>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</si>
  <si>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</si>
  <si>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</si>
  <si>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</si>
  <si>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</si>
  <si>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</si>
  <si>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</si>
  <si>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</si>
  <si>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</si>
  <si>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</si>
  <si>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</si>
  <si>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</si>
  <si>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</si>
  <si>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</si>
  <si>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</si>
  <si>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</si>
  <si>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</si>
  <si>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</si>
  <si>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</si>
  <si>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</si>
  <si>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</si>
  <si>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</si>
  <si>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</si>
  <si>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</si>
  <si>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</si>
  <si>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</si>
  <si>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</si>
  <si>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</si>
  <si>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</si>
  <si>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</si>
  <si>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</si>
  <si>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</si>
  <si>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</si>
  <si>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</si>
  <si>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</si>
  <si>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</si>
  <si>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</si>
  <si>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</si>
  <si>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</si>
  <si>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</si>
  <si>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</si>
  <si>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</si>
  <si>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</si>
  <si>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</si>
  <si>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</si>
  <si>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</si>
  <si>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</si>
  <si>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</si>
  <si>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</si>
  <si>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</si>
  <si>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</si>
  <si>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</si>
  <si>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</si>
  <si>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</si>
  <si>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</si>
  <si>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</si>
  <si>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</si>
  <si>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</si>
  <si>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</si>
  <si>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</si>
  <si>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</si>
  <si>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</si>
  <si>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</si>
  <si>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</si>
  <si>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</si>
  <si>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</si>
  <si>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</si>
  <si>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</si>
  <si>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</si>
  <si>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</si>
  <si>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</si>
  <si>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</si>
  <si>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</si>
  <si>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</si>
  <si>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</si>
  <si>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</si>
  <si>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</si>
  <si>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</si>
  <si>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</si>
  <si>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</si>
  <si>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</si>
  <si>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</si>
  <si>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</si>
  <si>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</si>
  <si>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</si>
  <si>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</si>
  <si>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</si>
  <si>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</si>
  <si>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</si>
  <si>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</si>
  <si>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</si>
  <si>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</si>
  <si>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</si>
  <si>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</si>
  <si>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</si>
  <si>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</si>
  <si>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</si>
  <si>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</si>
  <si>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</si>
  <si>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</si>
  <si>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</si>
  <si>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</si>
  <si>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</si>
  <si>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</si>
  <si>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</si>
  <si>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</si>
  <si>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</si>
  <si>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</si>
  <si>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</si>
  <si>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</si>
  <si>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</si>
  <si>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</si>
  <si>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</si>
  <si>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</si>
  <si>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</si>
  <si>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</si>
  <si>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</si>
  <si>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</si>
  <si>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</si>
  <si>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</si>
  <si>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</si>
  <si>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</si>
  <si>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</si>
  <si>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</si>
  <si>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</si>
  <si>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</si>
  <si>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</si>
  <si>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</si>
  <si>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</si>
  <si>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</si>
  <si>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</si>
  <si>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</si>
  <si>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</si>
  <si>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</si>
  <si>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</si>
  <si>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</si>
  <si>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</si>
  <si>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</si>
  <si>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</si>
  <si>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</si>
  <si>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</si>
  <si>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</si>
  <si>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</si>
  <si>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</si>
  <si>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</si>
  <si>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</si>
  <si>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</si>
  <si>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</si>
  <si>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</si>
  <si>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</si>
  <si>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</si>
  <si>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</si>
  <si>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</si>
  <si>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</si>
  <si>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</si>
  <si>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</si>
  <si>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</si>
  <si>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</si>
  <si>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</si>
  <si>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</si>
  <si>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</si>
  <si>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</si>
  <si>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</si>
  <si>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</si>
  <si>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</si>
  <si>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</si>
  <si>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</si>
  <si>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</si>
  <si>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</si>
  <si>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</si>
  <si>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</si>
  <si>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</si>
  <si>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</si>
  <si>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</si>
  <si>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</si>
  <si>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</si>
  <si>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</si>
  <si>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</si>
  <si>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</si>
  <si>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</si>
  <si>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</si>
  <si>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</si>
  <si>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</si>
  <si>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</si>
  <si>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</si>
  <si>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</si>
  <si>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</si>
  <si>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</si>
  <si>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</si>
  <si>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</si>
  <si>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</si>
  <si>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</si>
  <si>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</si>
  <si>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</si>
  <si>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</si>
  <si>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</si>
  <si>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</si>
  <si>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</si>
  <si>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</si>
  <si>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</si>
  <si>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</si>
  <si>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</si>
  <si>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</si>
  <si>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</si>
  <si>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</si>
  <si>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</si>
  <si>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</si>
  <si>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</si>
  <si>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</si>
  <si>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</si>
  <si>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</si>
  <si>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</si>
  <si>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</si>
  <si>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</si>
  <si>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</si>
  <si>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</si>
  <si>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</si>
  <si>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</si>
  <si>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</si>
  <si>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</si>
  <si>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</si>
  <si>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</si>
  <si>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</si>
  <si>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</si>
  <si>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</si>
  <si>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</si>
  <si>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</si>
  <si>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</si>
  <si>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</si>
  <si>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</si>
  <si>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</si>
  <si>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</si>
  <si>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</si>
  <si>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</si>
  <si>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</si>
  <si>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</si>
  <si>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</si>
  <si>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</si>
  <si>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</si>
  <si>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</si>
  <si>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</si>
  <si>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</si>
  <si>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</si>
  <si>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</si>
  <si>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</si>
  <si>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</si>
  <si>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</si>
  <si>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</si>
  <si>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</si>
  <si>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</si>
  <si>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</si>
  <si>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</si>
  <si>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</si>
  <si>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</si>
  <si>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</si>
  <si>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</si>
  <si>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</si>
  <si>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</si>
  <si>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</si>
  <si>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</si>
  <si>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</si>
  <si>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</si>
  <si>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</si>
  <si>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</si>
  <si>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</si>
  <si>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</si>
  <si>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</si>
  <si>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</si>
  <si>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</si>
  <si>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</si>
  <si>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</si>
  <si>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</si>
  <si>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</si>
  <si>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</si>
  <si>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</si>
  <si>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</si>
  <si>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</si>
  <si>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</si>
  <si>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</si>
  <si>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</si>
  <si>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</si>
  <si>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</si>
  <si>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</si>
  <si>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</si>
  <si>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</si>
  <si>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</si>
  <si>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</si>
  <si>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</si>
  <si>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</si>
  <si>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</si>
  <si>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</si>
  <si>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</si>
  <si>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</si>
  <si>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</si>
  <si>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</si>
  <si>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</si>
  <si>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</si>
  <si>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</si>
  <si>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</si>
  <si>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</si>
  <si>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</si>
  <si>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</si>
  <si>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</si>
  <si>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</si>
  <si>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</si>
  <si>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</si>
  <si>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</si>
  <si>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</si>
  <si>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</si>
  <si>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</si>
  <si>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</si>
  <si>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</si>
  <si>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</si>
  <si>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</si>
  <si>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</si>
  <si>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</si>
  <si>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</si>
  <si>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</si>
  <si>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</si>
  <si>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</si>
  <si>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</si>
  <si>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</si>
  <si>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</si>
  <si>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</si>
  <si>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</si>
  <si>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</si>
  <si>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</si>
  <si>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</si>
  <si>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</si>
  <si>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</si>
  <si>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</si>
  <si>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</si>
  <si>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</si>
  <si>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</si>
  <si>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</si>
  <si>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</si>
  <si>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</si>
  <si>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</si>
  <si>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</si>
  <si>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</si>
  <si>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</si>
  <si>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</si>
  <si>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</si>
  <si>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</si>
  <si>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</si>
  <si>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</si>
  <si>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</si>
  <si>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</si>
  <si>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</si>
  <si>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</si>
  <si>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</si>
  <si>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</si>
  <si>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</si>
  <si>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</si>
  <si>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</si>
  <si>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</si>
  <si>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</si>
  <si>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</si>
  <si>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</si>
  <si>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</si>
  <si>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</si>
  <si>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</si>
  <si>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</si>
  <si>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</si>
  <si>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</si>
  <si>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</si>
  <si>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</si>
  <si>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</si>
  <si>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</si>
  <si>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</si>
  <si>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</si>
  <si>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</si>
  <si>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</si>
  <si>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</si>
  <si>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</si>
  <si>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</si>
  <si>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</si>
  <si>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</si>
  <si>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</si>
  <si>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</si>
  <si>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</si>
  <si>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</si>
  <si>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</si>
  <si>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</si>
  <si>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</si>
  <si>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</si>
  <si>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</si>
  <si>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</si>
  <si>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</si>
  <si>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</si>
  <si>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</si>
  <si>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</si>
  <si>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</si>
  <si>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</si>
  <si>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</si>
  <si>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</si>
  <si>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</si>
  <si>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</si>
  <si>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</si>
  <si>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</si>
  <si>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</si>
  <si>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</si>
  <si>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</si>
  <si>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</si>
  <si>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</si>
  <si>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</si>
  <si>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</si>
  <si>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</si>
  <si>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</si>
  <si>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</si>
  <si>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</si>
  <si>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</si>
  <si>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</si>
  <si>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</si>
  <si>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</si>
  <si>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</si>
  <si>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</si>
  <si>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</si>
  <si>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</si>
  <si>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</si>
  <si>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</si>
  <si>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</si>
  <si>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</si>
  <si>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</si>
  <si>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</si>
  <si>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</si>
  <si>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</si>
  <si>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</si>
  <si>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</si>
  <si>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</si>
  <si>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</si>
  <si>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</si>
  <si>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</si>
  <si>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</si>
  <si>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</si>
  <si>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</si>
  <si>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</si>
  <si>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</si>
  <si>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</si>
  <si>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</si>
  <si>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</si>
  <si>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</si>
  <si>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</si>
  <si>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</si>
  <si>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</si>
  <si>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</si>
  <si>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</si>
  <si>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</si>
  <si>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</si>
  <si>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</si>
  <si>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</si>
  <si>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</si>
  <si>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</si>
  <si>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</si>
  <si>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</si>
  <si>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</si>
  <si>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</si>
  <si>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</si>
  <si>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</si>
  <si>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</si>
  <si>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</si>
  <si>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</si>
  <si>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</si>
  <si>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</si>
  <si>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</si>
  <si>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</si>
  <si>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</si>
  <si>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</si>
  <si>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</si>
  <si>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</si>
  <si>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</si>
  <si>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</si>
  <si>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</si>
  <si>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</si>
  <si>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</si>
  <si>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</si>
  <si>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</si>
  <si>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</si>
  <si>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</si>
  <si>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</si>
  <si>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</si>
  <si>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</si>
  <si>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</si>
  <si>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</si>
  <si>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</si>
  <si>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</si>
  <si>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</si>
  <si>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</si>
  <si>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</si>
  <si>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</si>
  <si>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</si>
  <si>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</si>
  <si>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</si>
  <si>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</si>
  <si>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</si>
  <si>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</si>
  <si>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</si>
  <si>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</si>
  <si>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</si>
  <si>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</si>
  <si>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</si>
  <si>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</si>
  <si>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</si>
  <si>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</si>
  <si>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</si>
  <si>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</si>
  <si>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</si>
  <si>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</si>
  <si>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</si>
  <si>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</si>
  <si>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</si>
  <si>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</si>
  <si>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</si>
  <si>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</si>
  <si>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</si>
  <si>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</si>
  <si>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</si>
  <si>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</si>
  <si>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</si>
  <si>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</si>
  <si>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</si>
  <si>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</si>
  <si>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</si>
  <si>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</si>
  <si>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</si>
  <si>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</si>
  <si>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</si>
  <si>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</si>
  <si>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</si>
  <si>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</si>
  <si>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</si>
  <si>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</si>
  <si>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</si>
  <si>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</si>
  <si>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</si>
  <si>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</si>
  <si>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</si>
  <si>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</si>
  <si>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</si>
  <si>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</si>
  <si>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</si>
  <si>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</si>
  <si>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</si>
  <si>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</si>
  <si>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</si>
  <si>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</si>
  <si>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</si>
  <si>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</si>
  <si>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</si>
  <si>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</si>
  <si>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</si>
  <si>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</si>
  <si>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</si>
  <si>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</si>
  <si>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</si>
  <si>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</si>
  <si>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</si>
  <si>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</si>
  <si>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</si>
  <si>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</si>
  <si>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</si>
  <si>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</si>
  <si>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</si>
  <si>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</si>
  <si>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</si>
  <si>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</si>
  <si>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</si>
  <si>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</si>
  <si>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</si>
  <si>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</si>
  <si>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</si>
  <si>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</si>
  <si>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</si>
  <si>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</si>
  <si>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</si>
  <si>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</si>
  <si>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</si>
  <si>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</si>
  <si>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</si>
  <si>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</si>
  <si>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</si>
  <si>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</si>
  <si>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</si>
  <si>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</si>
  <si>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</si>
  <si>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</si>
  <si>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</si>
  <si>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</si>
  <si>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</si>
  <si>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</si>
  <si>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</si>
  <si>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</si>
  <si>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</si>
  <si>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</si>
  <si>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</si>
  <si>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</si>
  <si>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</si>
  <si>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</si>
  <si>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</si>
  <si>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</si>
  <si>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</si>
  <si>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</si>
  <si>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</si>
  <si>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</si>
  <si>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</si>
  <si>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</si>
  <si>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</si>
  <si>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</si>
  <si>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</si>
  <si>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</si>
  <si>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</si>
  <si>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</si>
  <si>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</si>
  <si>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</si>
  <si>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</si>
  <si>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</si>
  <si>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</si>
  <si>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</si>
  <si>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</si>
  <si>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</si>
  <si>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</si>
  <si>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</si>
  <si>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</si>
  <si>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</si>
  <si>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</si>
  <si>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</si>
  <si>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</si>
  <si>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</si>
  <si>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</si>
  <si>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</si>
  <si>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</si>
  <si>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</si>
  <si>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</si>
  <si>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</si>
  <si>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</si>
  <si>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</si>
  <si>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</si>
  <si>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</si>
  <si>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</si>
  <si>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</si>
  <si>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</si>
  <si>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</si>
  <si>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</si>
  <si>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</si>
  <si>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</si>
  <si>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</si>
  <si>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</si>
  <si>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</si>
  <si>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</si>
  <si>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</si>
  <si>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</si>
  <si>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</si>
  <si>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</si>
  <si>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</si>
  <si>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</si>
  <si>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</si>
  <si>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</si>
  <si>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</si>
  <si>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</si>
  <si>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</si>
  <si>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</si>
  <si>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</si>
  <si>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</si>
  <si>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</si>
  <si>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</si>
  <si>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</si>
  <si>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</si>
  <si>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</si>
  <si>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</si>
  <si>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</si>
  <si>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</si>
  <si>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</si>
  <si>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</si>
  <si>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</si>
  <si>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</si>
  <si>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</si>
  <si>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</si>
  <si>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</si>
  <si>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</si>
  <si>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</si>
  <si>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</si>
  <si>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</si>
  <si>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</si>
  <si>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</si>
  <si>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</si>
  <si>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</si>
  <si>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</si>
  <si>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</si>
  <si>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</si>
  <si>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</si>
  <si>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</si>
  <si>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</si>
  <si>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</si>
  <si>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</si>
  <si>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</si>
  <si>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</si>
  <si>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</si>
  <si>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</si>
  <si>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</si>
  <si>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</si>
  <si>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</si>
  <si>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</si>
  <si>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</si>
  <si>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</si>
  <si>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</si>
  <si>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</si>
  <si>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</si>
  <si>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</si>
  <si>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</si>
  <si>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</si>
  <si>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</si>
  <si>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</si>
  <si>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</si>
  <si>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</si>
  <si>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</si>
  <si>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</si>
  <si>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</si>
  <si>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</si>
  <si>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</si>
  <si>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</si>
  <si>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</si>
  <si>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</si>
  <si>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</si>
  <si>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</si>
  <si>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</si>
  <si>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</si>
  <si>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</si>
  <si>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</si>
  <si>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</si>
  <si>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</si>
  <si>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</si>
  <si>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</si>
  <si>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</si>
  <si>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</si>
  <si>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</si>
  <si>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</si>
  <si>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</si>
  <si>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</si>
  <si>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</si>
  <si>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</si>
  <si>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</si>
  <si>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</si>
  <si>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</si>
  <si>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</si>
  <si>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</si>
  <si>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</si>
  <si>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</si>
  <si>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</si>
  <si>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</si>
  <si>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</si>
  <si>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</si>
  <si>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</si>
  <si>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</si>
  <si>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</si>
  <si>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</si>
  <si>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</si>
  <si>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</si>
  <si>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</si>
  <si>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</si>
  <si>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</si>
  <si>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</si>
  <si>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</si>
  <si>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</si>
  <si>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</si>
  <si>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</si>
  <si>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</si>
  <si>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</si>
  <si>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</si>
  <si>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</si>
  <si>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</si>
  <si>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</si>
  <si>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</si>
  <si>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</si>
  <si>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</si>
  <si>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</si>
  <si>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</si>
  <si>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</si>
  <si>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</si>
  <si>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</si>
  <si>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</si>
  <si>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</si>
  <si>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</si>
  <si>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</si>
  <si>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</si>
  <si>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</si>
  <si>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</si>
  <si>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</si>
  <si>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</si>
  <si>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</si>
  <si>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</si>
  <si>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</si>
  <si>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</si>
  <si>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</si>
  <si>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</si>
  <si>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</si>
  <si>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</si>
  <si>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</si>
  <si>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</si>
  <si>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</si>
  <si>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</si>
  <si>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</si>
  <si>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</si>
  <si>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</si>
  <si>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</si>
  <si>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</si>
  <si>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</si>
  <si>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</si>
  <si>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</si>
  <si>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</si>
  <si>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</si>
  <si>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</si>
  <si>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</si>
  <si>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</si>
  <si>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</si>
  <si>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</si>
  <si>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</si>
  <si>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</si>
  <si>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</si>
  <si>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</si>
  <si>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</si>
  <si>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</si>
  <si>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</si>
  <si>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</si>
  <si>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</si>
  <si>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</si>
  <si>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</si>
  <si>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</si>
  <si>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</si>
  <si>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</si>
  <si>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</si>
  <si>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</si>
  <si>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</si>
  <si>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</si>
  <si>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</si>
  <si>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</si>
  <si>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</si>
  <si>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</si>
  <si>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</si>
  <si>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</si>
  <si>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</si>
  <si>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</si>
  <si>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</si>
  <si>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</si>
  <si>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</si>
  <si>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</si>
  <si>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</si>
  <si>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</si>
  <si>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</si>
  <si>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</si>
  <si>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</si>
  <si>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</si>
  <si>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</si>
  <si>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</si>
  <si>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</si>
  <si>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</si>
  <si>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</si>
  <si>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</si>
  <si>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</si>
  <si>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</si>
  <si>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</si>
  <si>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</si>
  <si>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</si>
  <si>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</si>
  <si>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</si>
  <si>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</si>
  <si>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</si>
  <si>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</si>
  <si>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</si>
  <si>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</si>
  <si>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</si>
  <si>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</si>
  <si>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</si>
  <si>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</si>
  <si>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</si>
  <si>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</si>
  <si>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</si>
  <si>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</si>
  <si>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</si>
  <si>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</si>
  <si>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</si>
  <si>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</si>
  <si>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</si>
  <si>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</si>
  <si>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</si>
  <si>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</si>
  <si>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</si>
  <si>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</si>
  <si>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</si>
  <si>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</si>
  <si>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</si>
  <si>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</si>
  <si>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</si>
  <si>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</si>
  <si>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</si>
  <si>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</si>
  <si>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</si>
  <si>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</si>
  <si>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</si>
  <si>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</si>
  <si>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</si>
  <si>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</si>
  <si>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</si>
  <si>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</si>
  <si>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</si>
  <si>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</si>
  <si>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</si>
  <si>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</si>
  <si>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</si>
  <si>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</si>
  <si>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</si>
  <si>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</si>
  <si>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</si>
  <si>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</si>
  <si>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</si>
  <si>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</si>
  <si>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</si>
  <si>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</si>
  <si>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</si>
  <si>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</si>
  <si>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</si>
  <si>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</si>
  <si>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</si>
  <si>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</si>
  <si>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</si>
  <si>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</si>
  <si>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</si>
  <si>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</si>
  <si>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</si>
  <si>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</si>
  <si>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</si>
  <si>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</si>
  <si>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</si>
  <si>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</si>
  <si>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</si>
  <si>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</si>
  <si>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</si>
  <si>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</si>
  <si>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</si>
  <si>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</si>
  <si>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</si>
  <si>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</si>
  <si>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</si>
  <si>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</si>
  <si>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</si>
  <si>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</si>
  <si>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</si>
  <si>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</si>
  <si>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</si>
  <si>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</si>
  <si>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</si>
  <si>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</si>
  <si>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</si>
  <si>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</si>
  <si>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</si>
  <si>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</si>
  <si>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</si>
  <si>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</si>
  <si>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</si>
  <si>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</si>
  <si>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</si>
  <si>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</si>
  <si>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</si>
  <si>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</si>
  <si>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</si>
  <si>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</si>
  <si>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</si>
  <si>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</si>
  <si>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</si>
  <si>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</si>
  <si>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</si>
  <si>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</si>
  <si>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</si>
  <si>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</si>
  <si>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</si>
  <si>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</si>
  <si>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</si>
  <si>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</si>
  <si>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</si>
  <si>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</si>
  <si>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</si>
  <si>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</si>
  <si>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</si>
  <si>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</si>
  <si>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</si>
  <si>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</si>
  <si>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</si>
  <si>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</si>
  <si>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</si>
  <si>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</si>
  <si>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</si>
  <si>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</si>
  <si>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</si>
  <si>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</si>
  <si>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</si>
  <si>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</si>
  <si>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</si>
  <si>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</si>
  <si>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</si>
  <si>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</si>
  <si>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</si>
  <si>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</si>
  <si>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</si>
  <si>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</si>
  <si>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</si>
  <si>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</si>
  <si>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</si>
  <si>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</si>
  <si>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</si>
  <si>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</si>
  <si>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</si>
  <si>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</si>
  <si>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</si>
  <si>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</si>
  <si>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</si>
  <si>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</si>
  <si>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</si>
  <si>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</si>
  <si>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</si>
  <si>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</si>
  <si>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</si>
  <si>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</si>
  <si>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</si>
  <si>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</si>
  <si>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</si>
  <si>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</si>
  <si>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</si>
  <si>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</si>
  <si>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</si>
  <si>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</si>
  <si>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</si>
  <si>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</si>
  <si>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</si>
  <si>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</si>
  <si>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</si>
  <si>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</si>
  <si>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</si>
  <si>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</si>
  <si>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</si>
  <si>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</si>
  <si>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</si>
  <si>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</si>
  <si>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</si>
  <si>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</si>
  <si>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</si>
  <si>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</si>
  <si>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</si>
  <si>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</si>
  <si>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</si>
  <si>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</si>
  <si>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</si>
  <si>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</si>
  <si>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</si>
  <si>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</si>
  <si>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</si>
  <si>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</si>
  <si>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</si>
  <si>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</si>
  <si>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</si>
  <si>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</si>
  <si>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</si>
  <si>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</si>
  <si>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</si>
  <si>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</si>
  <si>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</si>
  <si>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</si>
  <si>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</si>
  <si>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</si>
  <si>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</si>
  <si>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</si>
  <si>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</si>
  <si>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</si>
  <si>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</si>
  <si>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</si>
  <si>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</si>
  <si>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</si>
  <si>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</si>
  <si>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</si>
  <si>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</si>
  <si>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</si>
  <si>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</si>
  <si>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</si>
  <si>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</si>
  <si>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</si>
  <si>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</si>
  <si>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</si>
  <si>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</si>
  <si>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</si>
  <si>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</si>
  <si>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</si>
  <si>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</si>
  <si>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</si>
  <si>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</si>
  <si>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</si>
  <si>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</si>
  <si>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</si>
  <si>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</si>
  <si>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</si>
  <si>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</si>
  <si>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</si>
  <si>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</si>
  <si>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</si>
  <si>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</si>
  <si>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</si>
  <si>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</si>
  <si>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</si>
  <si>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</si>
  <si>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</si>
  <si>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</si>
  <si>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</si>
  <si>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</si>
  <si>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</si>
  <si>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</si>
  <si>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</si>
  <si>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</si>
  <si>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</si>
  <si>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</si>
  <si>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</si>
  <si>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</si>
  <si>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</si>
  <si>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</si>
  <si>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</si>
  <si>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</si>
  <si>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</si>
  <si>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</si>
  <si>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</si>
  <si>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</si>
  <si>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</si>
  <si>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</si>
  <si>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</si>
  <si>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</si>
  <si>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</si>
  <si>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</si>
  <si>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</si>
  <si>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</si>
  <si>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</si>
  <si>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</si>
  <si>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</si>
  <si>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</si>
  <si>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</si>
  <si>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</si>
  <si>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</si>
  <si>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</si>
  <si>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</si>
  <si>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</si>
  <si>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</si>
  <si>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</si>
  <si>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</si>
  <si>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</si>
  <si>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</si>
  <si>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</si>
  <si>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</si>
  <si>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</si>
  <si>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</si>
  <si>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</si>
  <si>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</si>
  <si>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</si>
  <si>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</si>
  <si>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</si>
  <si>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</si>
  <si>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</si>
  <si>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</si>
  <si>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</si>
  <si>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</si>
  <si>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</si>
  <si>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</si>
  <si>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</si>
  <si>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</si>
  <si>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</si>
  <si>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</si>
  <si>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</si>
  <si>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</si>
  <si>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</si>
  <si>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</si>
  <si>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</si>
  <si>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</si>
  <si>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</si>
  <si>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</si>
  <si>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</si>
  <si>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</si>
  <si>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</si>
  <si>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</si>
  <si>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</si>
  <si>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</si>
  <si>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</si>
  <si>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</si>
  <si>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</si>
  <si>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</si>
  <si>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</si>
  <si>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</si>
  <si>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</si>
  <si>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</si>
  <si>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</si>
  <si>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</si>
  <si>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</si>
  <si>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</si>
  <si>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</si>
  <si>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</si>
  <si>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</si>
  <si>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</si>
  <si>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</si>
  <si>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</si>
  <si>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</si>
  <si>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</si>
  <si>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</si>
  <si>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</si>
  <si>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</si>
  <si>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</si>
  <si>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</si>
  <si>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</si>
  <si>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</si>
  <si>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</si>
  <si>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</si>
  <si>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</si>
  <si>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</si>
  <si>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</si>
  <si>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</si>
  <si>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</si>
  <si>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</si>
  <si>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</si>
  <si>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</si>
  <si>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</si>
  <si>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</si>
  <si>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</si>
  <si>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</si>
  <si>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</si>
  <si>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</si>
  <si>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</si>
  <si>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</si>
  <si>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</si>
  <si>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</si>
  <si>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</si>
  <si>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</si>
  <si>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</si>
  <si>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</si>
  <si>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</si>
  <si>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</si>
  <si>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</si>
  <si>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</si>
  <si>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</si>
  <si>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</si>
  <si>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</si>
  <si>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</si>
  <si>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</si>
  <si>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</si>
  <si>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</si>
  <si>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</si>
  <si>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</si>
  <si>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</si>
  <si>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</si>
  <si>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</si>
  <si>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</si>
  <si>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</si>
  <si>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</si>
  <si>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</si>
  <si>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</si>
  <si>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</si>
  <si>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</si>
  <si>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</si>
  <si>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</si>
  <si>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</si>
  <si>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</si>
  <si>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</si>
  <si>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</si>
  <si>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</si>
  <si>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</si>
  <si>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</si>
  <si>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</si>
  <si>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</si>
  <si>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</si>
  <si>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</si>
  <si>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</si>
  <si>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</si>
  <si>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</si>
  <si>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</si>
  <si>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</si>
  <si>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</si>
  <si>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</si>
  <si>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</si>
  <si>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</si>
  <si>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</si>
  <si>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</si>
  <si>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</si>
  <si>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</si>
  <si>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</si>
  <si>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</si>
  <si>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</si>
  <si>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</si>
  <si>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</si>
  <si>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</si>
  <si>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</si>
  <si>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</si>
  <si>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</si>
  <si>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</si>
  <si>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</si>
  <si>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</si>
  <si>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</si>
  <si>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</si>
  <si>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</si>
  <si>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</si>
  <si>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</si>
  <si>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</si>
  <si>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</si>
  <si>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</si>
  <si>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</si>
  <si>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</si>
  <si>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</si>
  <si>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</si>
  <si>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</si>
  <si>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</si>
  <si>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</si>
  <si>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</si>
  <si>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</si>
  <si>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</si>
  <si>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</si>
  <si>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</si>
  <si>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</si>
  <si>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</si>
  <si>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</si>
  <si>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</si>
  <si>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</si>
  <si>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</si>
  <si>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</si>
  <si>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</si>
  <si>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</si>
  <si>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</si>
  <si>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</si>
  <si>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</si>
  <si>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</si>
  <si>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</si>
  <si>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</si>
  <si>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</si>
  <si>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</si>
  <si>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</si>
  <si>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</si>
  <si>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</si>
  <si>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</si>
  <si>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</si>
  <si>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</si>
  <si>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</si>
  <si>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</si>
  <si>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</si>
  <si>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</si>
  <si>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</si>
  <si>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</si>
  <si>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</si>
  <si>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</si>
  <si>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</si>
  <si>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</si>
  <si>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</si>
  <si>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</si>
  <si>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</si>
  <si>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</si>
  <si>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</si>
  <si>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</si>
  <si>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</si>
  <si>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</si>
  <si>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</si>
  <si>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</si>
  <si>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</si>
  <si>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</si>
  <si>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</si>
  <si>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</si>
  <si>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</si>
  <si>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</si>
  <si>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</si>
  <si>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</si>
  <si>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</si>
  <si>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</si>
  <si>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</si>
  <si>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</si>
  <si>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</si>
  <si>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</si>
  <si>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</si>
  <si>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</si>
  <si>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</si>
  <si>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</si>
  <si>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</si>
  <si>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</si>
  <si>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</si>
  <si>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</si>
  <si>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</si>
  <si>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</si>
  <si>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</si>
  <si>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</si>
  <si>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</si>
  <si>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</si>
  <si>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</si>
  <si>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</si>
  <si>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</si>
  <si>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</si>
  <si>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</si>
  <si>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</si>
  <si>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</si>
  <si>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</si>
  <si>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</si>
  <si>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</si>
  <si>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</si>
  <si>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</si>
  <si>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</si>
  <si>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</si>
  <si>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</si>
  <si>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</si>
  <si>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</si>
  <si>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</si>
  <si>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</si>
  <si>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</si>
  <si>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</si>
  <si>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</si>
  <si>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</si>
  <si>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</si>
  <si>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</si>
  <si>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</si>
  <si>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</si>
  <si>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</si>
  <si>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</si>
  <si>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</si>
  <si>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</si>
  <si>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</si>
  <si>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</si>
  <si>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</si>
  <si>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</si>
  <si>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</si>
  <si>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</si>
  <si>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</si>
  <si>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</si>
  <si>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</si>
  <si>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</si>
  <si>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</si>
  <si>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</si>
  <si>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</si>
  <si>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</si>
  <si>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</si>
  <si>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</si>
  <si>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</si>
  <si>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</si>
  <si>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</si>
  <si>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</si>
  <si>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</si>
  <si>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</si>
  <si>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</si>
  <si>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</si>
  <si>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</si>
  <si>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</si>
  <si>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</si>
  <si>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</si>
  <si>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</si>
  <si>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</si>
  <si>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</si>
  <si>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</si>
  <si>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</si>
  <si>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</si>
  <si>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</si>
  <si>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</si>
  <si>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</si>
  <si>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</si>
  <si>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</si>
  <si>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</si>
  <si>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</si>
  <si>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</si>
  <si>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</si>
  <si>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</si>
  <si>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</si>
  <si>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</si>
  <si>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</si>
  <si>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</si>
  <si>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</si>
  <si>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</si>
  <si>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</si>
  <si>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</si>
  <si>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</si>
  <si>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</si>
  <si>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</si>
  <si>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</si>
  <si>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</si>
  <si>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</si>
  <si>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</si>
  <si>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</si>
  <si>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</si>
  <si>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</si>
  <si>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</si>
  <si>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</si>
  <si>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</si>
  <si>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</si>
  <si>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</si>
  <si>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</si>
  <si>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</si>
  <si>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</si>
  <si>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</si>
  <si>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</si>
  <si>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</si>
  <si>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</si>
  <si>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</si>
  <si>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</si>
  <si>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</si>
  <si>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</si>
  <si>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</si>
  <si>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</si>
  <si>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</si>
  <si>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</si>
  <si>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</si>
  <si>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</si>
  <si>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</si>
  <si>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</si>
  <si>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</si>
  <si>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</si>
  <si>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</si>
  <si>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</si>
  <si>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</si>
  <si>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</si>
  <si>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</si>
  <si>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</si>
  <si>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</si>
  <si>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</si>
  <si>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</si>
  <si>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</si>
  <si>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</si>
  <si>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</si>
  <si>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</si>
  <si>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</si>
  <si>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</si>
  <si>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</si>
  <si>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</si>
  <si>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</si>
  <si>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</si>
  <si>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</si>
  <si>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</si>
  <si>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</si>
  <si>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</si>
  <si>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</si>
  <si>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</si>
  <si>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</si>
  <si>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</si>
  <si>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</si>
  <si>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</si>
  <si>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</si>
  <si>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</si>
  <si>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</si>
  <si>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</si>
  <si>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</si>
  <si>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</si>
  <si>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</si>
  <si>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</si>
  <si>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</si>
  <si>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</si>
  <si>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</si>
  <si>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</si>
  <si>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</si>
  <si>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</si>
  <si>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</si>
  <si>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</si>
  <si>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</si>
  <si>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</si>
  <si>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</si>
  <si>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</si>
  <si>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</si>
  <si>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</si>
  <si>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</si>
  <si>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</si>
  <si>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</si>
  <si>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</si>
  <si>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</si>
  <si>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</si>
  <si>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</si>
  <si>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</si>
  <si>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</si>
  <si>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</si>
  <si>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</si>
  <si>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</si>
  <si>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</si>
  <si>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</si>
  <si>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</si>
  <si>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</si>
  <si>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</si>
  <si>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</si>
  <si>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</si>
  <si>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</si>
  <si>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</si>
  <si>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</si>
  <si>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</si>
  <si>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</si>
  <si>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</si>
  <si>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</si>
  <si>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</si>
  <si>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</si>
  <si>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</si>
  <si>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</si>
  <si>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</si>
  <si>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</si>
  <si>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</si>
  <si>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</si>
  <si>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</si>
  <si>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</si>
  <si>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</si>
  <si>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</si>
  <si>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</si>
  <si>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</si>
  <si>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</si>
  <si>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</si>
  <si>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</si>
  <si>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</si>
  <si>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</si>
  <si>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</si>
  <si>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</si>
  <si>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</si>
  <si>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</si>
  <si>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</si>
  <si>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</si>
  <si>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</si>
  <si>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</si>
  <si>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</si>
  <si>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</si>
  <si>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</si>
  <si>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</si>
  <si>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</si>
  <si>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</si>
  <si>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</si>
  <si>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</si>
  <si>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</si>
  <si>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</si>
  <si>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</si>
  <si>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</si>
  <si>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</si>
  <si>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</si>
  <si>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</si>
  <si>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</si>
  <si>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</si>
  <si>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</si>
  <si>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</si>
  <si>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</si>
  <si>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</si>
  <si>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</si>
  <si>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</si>
  <si>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</si>
  <si>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</si>
  <si>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</si>
  <si>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</si>
  <si>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</si>
  <si>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</si>
  <si>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</si>
  <si>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</si>
  <si>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</si>
  <si>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</si>
  <si>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</si>
  <si>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</si>
  <si>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</si>
  <si>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</si>
  <si>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</si>
  <si>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</si>
  <si>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</si>
  <si>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</si>
  <si>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</si>
  <si>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</si>
  <si>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</si>
  <si>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</si>
  <si>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</si>
  <si>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</si>
  <si>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</si>
  <si>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</si>
  <si>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</si>
  <si>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</si>
  <si>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</si>
  <si>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</si>
  <si>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</si>
  <si>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</si>
  <si>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</si>
  <si>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</si>
  <si>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</si>
  <si>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</si>
  <si>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</si>
  <si>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</si>
  <si>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</si>
  <si>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</si>
  <si>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</si>
  <si>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</si>
  <si>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</si>
  <si>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</si>
  <si>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</si>
  <si>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</si>
  <si>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</si>
  <si>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</si>
  <si>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</si>
  <si>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</si>
  <si>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</si>
  <si>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</si>
  <si>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</si>
  <si>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</si>
  <si>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</si>
  <si>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</si>
  <si>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</si>
  <si>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</si>
  <si>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</si>
  <si>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</si>
  <si>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</si>
  <si>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</si>
  <si>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</si>
  <si>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</si>
  <si>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</si>
  <si>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</si>
  <si>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</si>
  <si>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</si>
  <si>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</si>
  <si>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</si>
  <si>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</si>
  <si>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</si>
  <si>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</si>
  <si>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</si>
  <si>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</si>
  <si>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</si>
  <si>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</si>
  <si>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</si>
  <si>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</si>
  <si>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</si>
  <si>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</si>
  <si>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</si>
  <si>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</si>
  <si>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</si>
  <si>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</si>
  <si>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</si>
  <si>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</si>
  <si>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</si>
  <si>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</si>
  <si>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</si>
  <si>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</si>
  <si>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</si>
  <si>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</si>
  <si>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</si>
  <si>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</si>
  <si>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</si>
  <si>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</si>
  <si>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</si>
  <si>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</si>
  <si>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</si>
  <si>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</si>
  <si>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</si>
  <si>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</si>
  <si>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</si>
  <si>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</si>
  <si>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</si>
  <si>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</si>
  <si>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</si>
  <si>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</si>
  <si>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</si>
  <si>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</si>
  <si>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</si>
  <si>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</si>
  <si>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</si>
  <si>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</si>
  <si>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</si>
  <si>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</si>
  <si>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</si>
  <si>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</si>
  <si>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</si>
  <si>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</si>
  <si>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</si>
  <si>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</si>
  <si>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</si>
  <si>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</si>
  <si>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</si>
  <si>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</si>
  <si>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</si>
  <si>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</si>
  <si>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</si>
  <si>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</si>
  <si>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</si>
  <si>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</si>
  <si>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</si>
  <si>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</si>
  <si>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</si>
  <si>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</si>
  <si>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</si>
  <si>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</si>
  <si>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</si>
  <si>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</si>
  <si>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</si>
  <si>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</si>
  <si>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</si>
  <si>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</si>
  <si>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</si>
  <si>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</si>
  <si>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</si>
  <si>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</si>
  <si>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</si>
  <si>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</si>
  <si>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</si>
  <si>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</si>
  <si>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</si>
  <si>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</si>
  <si>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</si>
  <si>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</si>
  <si>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</si>
  <si>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</si>
  <si>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</si>
  <si>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</si>
  <si>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</si>
  <si>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</si>
  <si>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</si>
  <si>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</si>
  <si>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</si>
  <si>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</si>
  <si>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</si>
  <si>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</si>
  <si>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</si>
  <si>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</si>
  <si>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</si>
  <si>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</si>
  <si>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</si>
  <si>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</si>
  <si>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</si>
  <si>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</si>
  <si>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</si>
  <si>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</si>
  <si>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</si>
  <si>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</si>
  <si>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</si>
  <si>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</si>
  <si>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</si>
  <si>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</si>
  <si>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</si>
  <si>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</si>
  <si>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</si>
  <si>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</si>
  <si>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</si>
  <si>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</si>
  <si>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</si>
  <si>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</si>
  <si>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</si>
  <si>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</si>
  <si>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</si>
  <si>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</si>
  <si>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</si>
  <si>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</si>
  <si>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</si>
  <si>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</si>
  <si>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</si>
  <si>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</si>
  <si>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</si>
  <si>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</si>
  <si>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</si>
  <si>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</si>
  <si>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</si>
  <si>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</si>
  <si>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</si>
  <si>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</si>
  <si>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</si>
  <si>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</si>
  <si>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</si>
  <si>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</si>
  <si>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</si>
  <si>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</si>
  <si>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</si>
  <si>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</si>
  <si>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</si>
  <si>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</si>
  <si>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</si>
  <si>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</si>
  <si>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</si>
  <si>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</si>
  <si>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</si>
  <si>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</si>
  <si>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</si>
  <si>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</si>
  <si>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</si>
  <si>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</si>
  <si>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</si>
  <si>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</si>
  <si>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</si>
  <si>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</si>
  <si>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</si>
  <si>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</si>
  <si>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</si>
  <si>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</si>
  <si>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</si>
  <si>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</si>
  <si>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</si>
  <si>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</si>
  <si>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</si>
  <si>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</si>
  <si>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</si>
  <si>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</si>
  <si>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</si>
  <si>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</si>
  <si>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</si>
  <si>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</si>
  <si>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</si>
  <si>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</si>
  <si>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</si>
  <si>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</si>
  <si>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</si>
  <si>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</si>
  <si>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</si>
  <si>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</si>
  <si>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</si>
  <si>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</si>
  <si>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</si>
  <si>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</si>
  <si>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</si>
  <si>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</si>
  <si>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</si>
  <si>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</si>
  <si>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</si>
  <si>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</si>
  <si>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</si>
  <si>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</si>
  <si>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</si>
  <si>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</si>
  <si>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</si>
  <si>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</si>
  <si>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</si>
  <si>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</si>
  <si>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</si>
  <si>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</si>
  <si>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</si>
  <si>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</si>
  <si>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</si>
  <si>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</si>
  <si>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</si>
  <si>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</si>
  <si>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</si>
  <si>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</si>
  <si>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</si>
  <si>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</si>
  <si>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</si>
  <si>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</si>
  <si>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</si>
  <si>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</si>
  <si>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</si>
  <si>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</si>
  <si>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</si>
  <si>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</si>
  <si>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</si>
  <si>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</si>
  <si>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</si>
  <si>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</si>
  <si>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</si>
  <si>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</si>
  <si>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</si>
  <si>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</si>
  <si>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</si>
  <si>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</si>
  <si>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</si>
  <si>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</si>
  <si>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</si>
  <si>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</si>
  <si>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</si>
  <si>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</si>
  <si>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</si>
  <si>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</si>
  <si>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</si>
  <si>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</si>
  <si>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</si>
  <si>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</si>
  <si>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</si>
  <si>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</si>
  <si>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</si>
  <si>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</si>
  <si>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</si>
  <si>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</si>
  <si>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</si>
  <si>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</si>
  <si>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</si>
  <si>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</si>
  <si>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</si>
  <si>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</si>
  <si>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</si>
  <si>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</si>
  <si>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</si>
  <si>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</si>
  <si>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</si>
  <si>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</si>
  <si>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</si>
  <si>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</si>
  <si>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</si>
  <si>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</si>
  <si>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</si>
  <si>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</si>
  <si>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</si>
  <si>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</si>
  <si>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</si>
  <si>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</si>
  <si>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</si>
  <si>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</si>
  <si>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</si>
  <si>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</si>
  <si>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</si>
  <si>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</si>
  <si>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</si>
  <si>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</si>
  <si>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</si>
  <si>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</si>
  <si>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</si>
  <si>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</si>
  <si>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</si>
  <si>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</si>
  <si>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</si>
  <si>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</si>
  <si>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</si>
  <si>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</si>
  <si>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</si>
  <si>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</si>
  <si>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</si>
  <si>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</si>
  <si>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</si>
  <si>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</si>
  <si>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</si>
  <si>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</si>
  <si>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</si>
  <si>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</si>
  <si>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</si>
  <si>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</si>
  <si>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</si>
  <si>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</si>
  <si>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</si>
  <si>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</si>
  <si>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</si>
  <si>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</si>
  <si>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</si>
  <si>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</si>
  <si>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</si>
  <si>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</si>
  <si>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</si>
  <si>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</si>
  <si>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</si>
  <si>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</si>
  <si>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</si>
  <si>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</si>
  <si>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</si>
  <si>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</si>
  <si>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</si>
  <si>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</si>
  <si>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</si>
  <si>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</si>
  <si>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</si>
  <si>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</si>
  <si>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</si>
  <si>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</si>
  <si>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</si>
  <si>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</si>
  <si>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</si>
  <si>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</si>
  <si>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</si>
  <si>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</si>
  <si>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</si>
  <si>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</si>
  <si>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</si>
  <si>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</si>
  <si>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</si>
  <si>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</si>
  <si>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</si>
  <si>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</si>
  <si>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</si>
  <si>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</si>
  <si>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</si>
  <si>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</si>
  <si>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</si>
  <si>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</si>
  <si>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</si>
  <si>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</si>
  <si>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</si>
  <si>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</si>
  <si>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</si>
  <si>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</si>
  <si>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</si>
  <si>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</si>
  <si>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</si>
  <si>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</si>
  <si>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</si>
  <si>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</si>
  <si>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</si>
  <si>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</si>
  <si>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</si>
  <si>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</si>
  <si>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</si>
  <si>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</si>
  <si>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</si>
  <si>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</si>
  <si>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</si>
  <si>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</si>
  <si>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</si>
  <si>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</si>
  <si>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</si>
  <si>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</si>
  <si>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</si>
  <si>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</si>
  <si>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</si>
  <si>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</si>
  <si>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</si>
  <si>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</si>
  <si>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</si>
  <si>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</si>
  <si>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</si>
  <si>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</si>
  <si>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</si>
  <si>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</si>
  <si>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</si>
  <si>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</si>
  <si>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</si>
  <si>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</si>
  <si>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</si>
  <si>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</si>
  <si>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</si>
  <si>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</si>
  <si>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</si>
  <si>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</si>
  <si>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</si>
  <si>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</si>
  <si>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</si>
  <si>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</si>
  <si>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</si>
  <si>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</si>
  <si>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</si>
  <si>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</si>
  <si>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</si>
  <si>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</si>
  <si>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</si>
  <si>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</si>
  <si>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</si>
  <si>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</si>
  <si>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</si>
  <si>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</si>
  <si>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</si>
  <si>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</si>
  <si>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</si>
  <si>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</si>
  <si>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</si>
  <si>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</si>
  <si>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</si>
  <si>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</si>
  <si>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</si>
  <si>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</si>
  <si>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</si>
  <si>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</si>
  <si>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</si>
  <si>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</si>
  <si>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</si>
  <si>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</si>
  <si>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</si>
  <si>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</si>
  <si>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</si>
  <si>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</si>
  <si>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</si>
  <si>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</si>
  <si>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</si>
  <si>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</si>
  <si>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</si>
  <si>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</si>
  <si>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</si>
  <si>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</si>
  <si>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</si>
  <si>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</si>
  <si>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</si>
  <si>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</si>
  <si>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</si>
  <si>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</si>
  <si>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</si>
  <si>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</si>
  <si>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</si>
  <si>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</si>
  <si>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</si>
  <si>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</si>
  <si>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</si>
  <si>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</si>
  <si>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</si>
  <si>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</si>
  <si>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</si>
  <si>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</si>
  <si>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</si>
  <si>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</si>
  <si>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</si>
  <si>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</si>
  <si>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</si>
  <si>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</si>
  <si>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</si>
  <si>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</si>
  <si>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</si>
  <si>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</si>
  <si>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</si>
  <si>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</si>
  <si>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</si>
  <si>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</si>
  <si>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</si>
  <si>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</si>
  <si>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</si>
  <si>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</si>
  <si>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</si>
  <si>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</si>
  <si>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</si>
  <si>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</si>
  <si>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</si>
  <si>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</si>
  <si>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</si>
  <si>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</si>
  <si>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</si>
  <si>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</si>
  <si>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</si>
  <si>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</si>
  <si>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</si>
  <si>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</si>
  <si>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</si>
  <si>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</si>
  <si>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</si>
  <si>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</si>
  <si>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</si>
  <si>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</si>
  <si>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</si>
  <si>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</si>
  <si>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</si>
  <si>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</si>
  <si>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</si>
  <si>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</si>
  <si>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</si>
  <si>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</si>
  <si>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</si>
  <si>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</si>
  <si>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</si>
  <si>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</si>
  <si>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</si>
  <si>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</si>
  <si>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</si>
  <si>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</si>
  <si>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</si>
  <si>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</si>
  <si>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</si>
  <si>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</si>
  <si>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</si>
  <si>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</si>
  <si>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</si>
  <si>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</si>
  <si>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</si>
  <si>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</si>
  <si>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</si>
  <si>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</si>
  <si>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</si>
  <si>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</si>
  <si>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</si>
  <si>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</si>
  <si>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</si>
  <si>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</si>
  <si>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</si>
  <si>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</si>
  <si>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</si>
  <si>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</si>
  <si>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</si>
  <si>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</si>
  <si>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</si>
  <si>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</si>
  <si>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</si>
  <si>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</si>
  <si>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</si>
  <si>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</si>
  <si>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</si>
  <si>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</si>
  <si>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</si>
  <si>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</si>
  <si>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</si>
  <si>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</si>
  <si>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</si>
  <si>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</si>
  <si>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</si>
  <si>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</si>
  <si>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</si>
  <si>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</si>
  <si>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</si>
  <si>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</si>
  <si>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</si>
  <si>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</si>
  <si>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</si>
  <si>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</si>
  <si>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</si>
  <si>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</si>
  <si>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</si>
  <si>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</si>
  <si>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</si>
  <si>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</si>
  <si>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</si>
  <si>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</si>
  <si>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</si>
  <si>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</si>
  <si>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</si>
  <si>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</si>
  <si>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</si>
  <si>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</si>
  <si>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</si>
  <si>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</si>
  <si>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</si>
  <si>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</si>
  <si>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</si>
  <si>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</si>
  <si>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</si>
  <si>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</si>
  <si>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</si>
  <si>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</si>
  <si>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</si>
  <si>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</si>
  <si>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</si>
  <si>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</si>
  <si>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</si>
  <si>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</si>
  <si>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</si>
  <si>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</si>
  <si>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</si>
  <si>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</si>
  <si>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</si>
  <si>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</si>
  <si>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</si>
  <si>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</si>
  <si>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</si>
  <si>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</si>
  <si>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</si>
  <si>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</si>
  <si>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</si>
  <si>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</si>
  <si>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</si>
  <si>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</si>
  <si>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</si>
  <si>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</si>
  <si>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</si>
  <si>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</si>
  <si>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</si>
  <si>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</si>
  <si>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</si>
  <si>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</si>
  <si>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</si>
  <si>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</si>
  <si>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</si>
  <si>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</si>
  <si>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</si>
  <si>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</si>
  <si>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</si>
  <si>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</si>
  <si>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</si>
  <si>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</si>
  <si>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</si>
  <si>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</si>
  <si>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</si>
  <si>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</si>
  <si>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</si>
  <si>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</si>
  <si>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</si>
  <si>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</si>
  <si>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</si>
  <si>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</si>
  <si>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</si>
  <si>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</si>
  <si>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</si>
  <si>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</si>
  <si>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</si>
  <si>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</si>
  <si>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</si>
  <si>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</si>
  <si>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</si>
  <si>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</si>
  <si>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</si>
  <si>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</si>
  <si>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</si>
  <si>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</si>
  <si>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</si>
  <si>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</si>
  <si>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</si>
  <si>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</si>
  <si>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</si>
  <si>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</si>
  <si>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</si>
  <si>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</si>
  <si>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</si>
  <si>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</si>
  <si>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</si>
  <si>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</si>
  <si>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</si>
  <si>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</si>
  <si>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</si>
  <si>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</si>
  <si>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</si>
  <si>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</si>
  <si>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</si>
  <si>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</si>
  <si>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</si>
  <si>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</si>
  <si>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</si>
  <si>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</si>
  <si>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</si>
  <si>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</si>
  <si>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</si>
  <si>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</si>
  <si>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</si>
  <si>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</si>
  <si>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</si>
  <si>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</si>
  <si>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</si>
  <si>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</si>
  <si>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</si>
  <si>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</si>
  <si>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</si>
  <si>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</si>
  <si>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</si>
  <si>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</si>
  <si>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</si>
  <si>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</si>
  <si>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</si>
  <si>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</si>
  <si>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</si>
  <si>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</si>
  <si>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</si>
  <si>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</si>
  <si>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</si>
  <si>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</si>
  <si>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</si>
  <si>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</si>
  <si>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</si>
  <si>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</si>
  <si>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</si>
  <si>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</si>
  <si>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</si>
  <si>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</si>
  <si>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</si>
  <si>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</si>
  <si>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</si>
  <si>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</si>
  <si>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</si>
  <si>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</si>
  <si>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</si>
  <si>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</si>
  <si>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</si>
  <si>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</si>
  <si>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</si>
  <si>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</si>
  <si>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</si>
  <si>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</si>
  <si>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</si>
  <si>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</si>
  <si>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</si>
  <si>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</si>
  <si>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</si>
  <si>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</si>
  <si>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</si>
  <si>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</si>
  <si>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</si>
  <si>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</si>
  <si>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</si>
  <si>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</si>
  <si>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</si>
  <si>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</si>
  <si>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</si>
  <si>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</si>
  <si>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</si>
  <si>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</si>
  <si>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</si>
  <si>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</si>
  <si>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</si>
  <si>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</si>
  <si>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</si>
  <si>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</si>
  <si>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</si>
  <si>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</si>
  <si>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</si>
  <si>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</si>
  <si>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</si>
  <si>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</si>
  <si>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</si>
  <si>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</si>
  <si>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</si>
  <si>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</si>
  <si>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</si>
  <si>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</si>
  <si>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</si>
  <si>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</si>
  <si>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</si>
  <si>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</si>
  <si>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</si>
  <si>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</si>
  <si>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</si>
  <si>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</si>
  <si>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</si>
  <si>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</si>
  <si>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</si>
  <si>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</si>
  <si>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</si>
  <si>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</si>
  <si>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</si>
  <si>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</si>
  <si>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</si>
  <si>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</si>
  <si>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</si>
  <si>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</si>
  <si>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</si>
  <si>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</si>
  <si>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</si>
  <si>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</si>
  <si>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</si>
  <si>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</si>
  <si>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</si>
  <si>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</si>
  <si>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</si>
  <si>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</si>
  <si>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</si>
  <si>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</si>
  <si>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</si>
  <si>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</si>
  <si>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</si>
  <si>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</si>
  <si>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</si>
  <si>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</si>
  <si>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</si>
  <si>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</si>
  <si>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</si>
  <si>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</si>
  <si>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</si>
  <si>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</si>
  <si>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</si>
  <si>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</si>
  <si>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</si>
  <si>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</si>
  <si>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</si>
  <si>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</si>
  <si>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</si>
  <si>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</si>
  <si>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</si>
  <si>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</si>
  <si>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</si>
  <si>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</si>
  <si>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</si>
  <si>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</si>
  <si>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</si>
  <si>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</si>
  <si>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</si>
  <si>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</si>
  <si>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</si>
  <si>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</si>
  <si>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</si>
  <si>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</si>
  <si>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</si>
  <si>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</si>
  <si>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</si>
  <si>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</si>
  <si>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</si>
  <si>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</si>
  <si>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</si>
  <si>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</si>
  <si>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</si>
  <si>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</si>
  <si>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</si>
  <si>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</si>
  <si>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</si>
  <si>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</si>
  <si>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</si>
  <si>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</si>
  <si>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</si>
  <si>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</si>
  <si>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</si>
  <si>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</si>
  <si>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</si>
  <si>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</si>
  <si>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</si>
  <si>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</si>
  <si>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</si>
  <si>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</si>
  <si>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</si>
  <si>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</si>
  <si>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</si>
  <si>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</si>
  <si>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</si>
  <si>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</si>
  <si>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</si>
  <si>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</si>
  <si>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</si>
  <si>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</si>
  <si>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</si>
  <si>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</si>
  <si>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</si>
  <si>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</si>
  <si>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</si>
  <si>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</si>
  <si>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</si>
  <si>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</si>
  <si>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</si>
  <si>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</si>
  <si>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</si>
  <si>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</si>
  <si>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</si>
  <si>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</si>
  <si>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</si>
  <si>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</si>
  <si>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</si>
  <si>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</si>
  <si>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</si>
  <si>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</si>
  <si>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</si>
  <si>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</si>
  <si>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</si>
  <si>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</si>
  <si>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</si>
  <si>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</si>
  <si>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</si>
  <si>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</si>
  <si>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</si>
  <si>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</si>
  <si>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</si>
  <si>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</si>
  <si>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</si>
  <si>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</si>
  <si>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</si>
  <si>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</si>
  <si>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</si>
  <si>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</si>
  <si>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</si>
  <si>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</si>
  <si>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</si>
  <si>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</si>
  <si>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</si>
  <si>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</si>
  <si>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</si>
  <si>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</si>
  <si>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</si>
  <si>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</si>
  <si>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</si>
  <si>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</si>
  <si>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</si>
  <si>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</si>
  <si>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</si>
  <si>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</si>
  <si>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</si>
  <si>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</si>
  <si>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</si>
  <si>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</si>
  <si>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</si>
  <si>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</si>
  <si>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</si>
  <si>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</si>
  <si>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</si>
  <si>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</si>
  <si>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</si>
  <si>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</si>
  <si>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</si>
  <si>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</si>
  <si>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</si>
  <si>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</si>
  <si>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</si>
  <si>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</si>
  <si>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</si>
  <si>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</si>
  <si>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</si>
  <si>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</si>
  <si>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</si>
  <si>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</si>
  <si>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</si>
  <si>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</si>
  <si>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</si>
  <si>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</si>
  <si>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</si>
  <si>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</si>
  <si>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</si>
  <si>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</si>
  <si>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</si>
  <si>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</si>
  <si>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</si>
  <si>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</si>
  <si>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</si>
  <si>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</si>
  <si>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</si>
  <si>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</si>
  <si>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</si>
  <si>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</si>
  <si>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</si>
  <si>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</si>
  <si>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</si>
  <si>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</si>
  <si>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</si>
  <si>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</si>
  <si>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</si>
  <si>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</si>
  <si>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</si>
  <si>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</si>
  <si>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</si>
  <si>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</si>
  <si>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</si>
  <si>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</si>
  <si>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</si>
  <si>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</si>
  <si>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</si>
  <si>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</si>
  <si>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</si>
  <si>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</si>
  <si>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</si>
  <si>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</si>
  <si>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</si>
  <si>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</si>
  <si>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</si>
  <si>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</si>
  <si>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</si>
  <si>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</si>
  <si>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</si>
  <si>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</si>
  <si>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</si>
  <si>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</si>
  <si>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</si>
  <si>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</si>
  <si>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</si>
  <si>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</si>
  <si>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</si>
  <si>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</si>
  <si>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</si>
  <si>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</si>
  <si>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</si>
  <si>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</si>
  <si>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</si>
  <si>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</si>
  <si>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</si>
  <si>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</si>
  <si>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</si>
  <si>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</si>
  <si>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</si>
  <si>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</si>
  <si>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</si>
  <si>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</si>
  <si>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</si>
  <si>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</si>
  <si>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</si>
  <si>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</si>
  <si>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</si>
  <si>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</si>
  <si>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</si>
  <si>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</si>
  <si>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</si>
  <si>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</si>
  <si>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</si>
  <si>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</si>
  <si>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</si>
  <si>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</si>
  <si>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</si>
  <si>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</si>
  <si>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</si>
  <si>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</si>
  <si>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</si>
  <si>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</si>
  <si>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</si>
  <si>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</si>
  <si>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</si>
  <si>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</si>
  <si>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</si>
  <si>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</si>
  <si>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</si>
  <si>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</si>
  <si>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</si>
  <si>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</si>
  <si>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</si>
  <si>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</si>
  <si>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</si>
  <si>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</si>
  <si>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</si>
  <si>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</si>
  <si>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</si>
  <si>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</si>
  <si>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</si>
  <si>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</si>
  <si>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</si>
  <si>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</si>
  <si>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</si>
  <si>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</si>
  <si>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</si>
  <si>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</si>
  <si>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</si>
  <si>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</si>
  <si>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</si>
  <si>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</si>
  <si>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</si>
  <si>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</si>
  <si>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</si>
  <si>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</si>
  <si>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</si>
  <si>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</si>
  <si>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</si>
  <si>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</si>
  <si>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</si>
  <si>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</si>
  <si>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</si>
  <si>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</si>
  <si>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</si>
  <si>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</si>
  <si>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</si>
  <si>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</si>
  <si>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</si>
  <si>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</si>
  <si>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</si>
  <si>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</si>
  <si>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</si>
  <si>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</si>
  <si>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</si>
  <si>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</si>
  <si>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</si>
  <si>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</si>
  <si>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</si>
  <si>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</si>
  <si>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</si>
  <si>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</si>
  <si>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</si>
  <si>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</si>
  <si>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</si>
  <si>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</si>
  <si>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</si>
  <si>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</si>
  <si>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</si>
  <si>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</si>
  <si>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</si>
  <si>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</si>
  <si>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</si>
  <si>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</si>
  <si>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</si>
  <si>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</si>
  <si>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</si>
  <si>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</si>
  <si>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</si>
  <si>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</si>
  <si>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</si>
  <si>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</si>
  <si>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</si>
  <si>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</si>
  <si>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</si>
  <si>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</si>
  <si>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</si>
  <si>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</si>
  <si>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</si>
  <si>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</si>
  <si>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</si>
  <si>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</si>
  <si>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</si>
  <si>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</si>
  <si>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</si>
  <si>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</si>
  <si>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</si>
  <si>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</si>
  <si>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</si>
  <si>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</si>
  <si>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</si>
  <si>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</si>
  <si>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</si>
  <si>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</si>
  <si>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</si>
  <si>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</si>
  <si>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</si>
  <si>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</si>
  <si>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</si>
  <si>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</si>
  <si>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</si>
  <si>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</si>
  <si>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</si>
  <si>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</si>
  <si>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</si>
  <si>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</si>
  <si>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</si>
  <si>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</si>
  <si>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</si>
  <si>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</si>
  <si>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</si>
  <si>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</si>
  <si>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</si>
  <si>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</si>
  <si>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</si>
  <si>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</si>
  <si>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</si>
  <si>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</si>
  <si>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</si>
  <si>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</si>
  <si>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</si>
  <si>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</si>
  <si>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</si>
  <si>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</si>
  <si>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</si>
  <si>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</si>
  <si>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</si>
  <si>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</si>
  <si>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</si>
  <si>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</si>
  <si>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</si>
  <si>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</si>
  <si>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</si>
  <si>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</si>
  <si>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</si>
  <si>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</si>
  <si>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</si>
  <si>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</si>
  <si>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</si>
  <si>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</si>
  <si>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</si>
  <si>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</si>
  <si>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</si>
  <si>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</si>
  <si>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</si>
  <si>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</si>
  <si>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</si>
  <si>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</si>
  <si>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</si>
  <si>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</si>
  <si>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</si>
  <si>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</si>
  <si>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</si>
  <si>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</si>
  <si>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</si>
  <si>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</si>
  <si>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</si>
  <si>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</si>
  <si>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</si>
  <si>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</si>
  <si>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</si>
  <si>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</si>
  <si>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</si>
  <si>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</si>
  <si>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</si>
  <si>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</si>
  <si>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</si>
  <si>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</si>
  <si>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</si>
  <si>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</si>
  <si>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</si>
  <si>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</si>
  <si>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</si>
  <si>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</si>
  <si>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</si>
  <si>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</si>
  <si>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</si>
  <si>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</si>
  <si>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</si>
  <si>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</si>
  <si>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</si>
  <si>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</si>
  <si>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</si>
  <si>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</si>
  <si>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</si>
  <si>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</si>
  <si>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</si>
  <si>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</si>
  <si>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</si>
  <si>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</si>
  <si>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</si>
  <si>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</si>
  <si>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</si>
  <si>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</si>
  <si>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</si>
  <si>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</si>
  <si>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</si>
  <si>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</si>
  <si>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</si>
  <si>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</si>
  <si>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</si>
  <si>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</si>
  <si>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</si>
  <si>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</si>
  <si>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</si>
  <si>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</si>
  <si>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</si>
  <si>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</si>
  <si>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</si>
  <si>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</si>
  <si>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</si>
  <si>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</si>
  <si>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</si>
  <si>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</si>
  <si>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</si>
  <si>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</si>
  <si>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</si>
  <si>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</si>
  <si>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</si>
  <si>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</si>
  <si>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</si>
  <si>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</si>
  <si>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</si>
  <si>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</si>
  <si>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</si>
  <si>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</si>
  <si>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</si>
  <si>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</si>
  <si>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</si>
  <si>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</si>
  <si>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</si>
  <si>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</si>
  <si>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</si>
  <si>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</si>
  <si>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</si>
  <si>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</si>
  <si>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</si>
  <si>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</si>
  <si>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</si>
  <si>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</si>
  <si>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</si>
  <si>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</si>
  <si>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</si>
  <si>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</si>
  <si>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</si>
  <si>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</si>
  <si>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</si>
  <si>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</si>
  <si>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</si>
  <si>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</si>
  <si>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</si>
  <si>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</si>
  <si>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</si>
  <si>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</si>
  <si>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</si>
  <si>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</si>
  <si>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</si>
  <si>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</si>
  <si>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</si>
  <si>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</si>
  <si>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</si>
  <si>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</si>
  <si>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</si>
  <si>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</si>
  <si>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</si>
  <si>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</si>
  <si>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</si>
  <si>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</si>
  <si>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</si>
  <si>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</si>
  <si>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</si>
  <si>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</si>
  <si>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</si>
  <si>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</si>
  <si>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</si>
  <si>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</si>
  <si>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</si>
  <si>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</si>
  <si>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</si>
  <si>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</si>
  <si>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</si>
  <si>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</si>
  <si>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</si>
  <si>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</si>
  <si>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</si>
  <si>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</si>
  <si>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</si>
  <si>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</si>
  <si>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</si>
  <si>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</si>
  <si>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</si>
  <si>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</si>
  <si>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</si>
  <si>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</si>
  <si>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</si>
  <si>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</si>
  <si>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</si>
  <si>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</si>
  <si>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</si>
  <si>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</si>
  <si>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</si>
  <si>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</si>
  <si>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</si>
  <si>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</si>
  <si>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</si>
  <si>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</si>
  <si>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</si>
  <si>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</si>
  <si>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</si>
  <si>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</si>
  <si>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</si>
  <si>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</si>
  <si>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</si>
  <si>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</si>
  <si>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</si>
  <si>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</si>
  <si>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</si>
  <si>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</si>
  <si>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</si>
  <si>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</si>
  <si>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</si>
  <si>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</si>
  <si>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</si>
  <si>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</si>
  <si>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</si>
  <si>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</si>
  <si>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</si>
  <si>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</si>
  <si>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</si>
  <si>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</si>
  <si>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</si>
  <si>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</si>
  <si>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</si>
  <si>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</si>
  <si>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</si>
  <si>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</si>
  <si>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</si>
  <si>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</si>
  <si>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</si>
  <si>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</si>
  <si>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</si>
  <si>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</si>
  <si>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</si>
  <si>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</si>
  <si>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</si>
  <si>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</si>
  <si>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</si>
  <si>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</si>
  <si>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</si>
  <si>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</si>
  <si>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</si>
  <si>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</si>
  <si>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</si>
  <si>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</si>
  <si>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</si>
  <si>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</si>
  <si>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</si>
  <si>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</si>
  <si>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</si>
  <si>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</si>
  <si>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</si>
  <si>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</si>
  <si>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</si>
  <si>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</si>
  <si>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</si>
  <si>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</si>
  <si>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</si>
  <si>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</si>
  <si>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</si>
  <si>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</si>
  <si>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</si>
  <si>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</si>
  <si>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</si>
  <si>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</si>
  <si>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</si>
  <si>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</si>
  <si>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</si>
  <si>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</si>
  <si>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</si>
  <si>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</si>
  <si>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</si>
  <si>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</si>
  <si>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</si>
  <si>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</si>
  <si>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</si>
  <si>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</si>
  <si>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</si>
  <si>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</si>
  <si>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</si>
  <si>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</si>
  <si>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</si>
  <si>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</si>
  <si>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</si>
  <si>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</si>
  <si>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</si>
  <si>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</si>
  <si>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</si>
  <si>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</si>
  <si>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</si>
  <si>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</si>
  <si>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</si>
  <si>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</si>
  <si>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</si>
  <si>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</si>
  <si>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</si>
  <si>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</si>
  <si>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</si>
  <si>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</si>
  <si>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</si>
  <si>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</si>
  <si>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</si>
  <si>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</si>
  <si>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</si>
  <si>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</si>
  <si>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</si>
  <si>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</si>
  <si>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</si>
  <si>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</si>
  <si>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</si>
  <si>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</si>
  <si>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</si>
  <si>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</si>
  <si>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</si>
  <si>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</si>
  <si>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</si>
  <si>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</si>
  <si>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</si>
  <si>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</si>
  <si>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</si>
  <si>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</si>
  <si>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</si>
  <si>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</si>
  <si>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</si>
  <si>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</si>
  <si>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</si>
  <si>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</si>
  <si>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</si>
  <si>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</si>
  <si>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</si>
  <si>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</si>
  <si>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</si>
  <si>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</si>
  <si>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</si>
  <si>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</si>
  <si>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</si>
  <si>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</si>
  <si>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</si>
  <si>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</si>
  <si>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</si>
  <si>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</si>
  <si>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</si>
  <si>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</si>
  <si>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</si>
  <si>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</si>
  <si>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</si>
  <si>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</si>
  <si>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</si>
  <si>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</si>
  <si>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</si>
  <si>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</si>
  <si>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</si>
  <si>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</si>
  <si>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</si>
  <si>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</si>
  <si>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</si>
  <si>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</si>
  <si>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</si>
  <si>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</si>
  <si>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</si>
  <si>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</si>
  <si>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</si>
  <si>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</si>
  <si>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</si>
  <si>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</si>
  <si>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</si>
  <si>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</si>
  <si>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</si>
  <si>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</si>
  <si>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</si>
  <si>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</si>
  <si>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</si>
  <si>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</si>
  <si>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</si>
  <si>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</si>
  <si>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</si>
  <si>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</si>
  <si>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</si>
  <si>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</si>
  <si>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</si>
  <si>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</si>
  <si>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</si>
  <si>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</si>
  <si>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</si>
  <si>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</si>
  <si>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</si>
  <si>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</si>
  <si>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</si>
  <si>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</si>
  <si>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</si>
  <si>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</si>
  <si>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</si>
  <si>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</si>
  <si>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</si>
  <si>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</si>
  <si>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</si>
  <si>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</si>
  <si>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</si>
  <si>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</si>
  <si>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</si>
  <si>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</si>
  <si>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</si>
  <si>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</si>
  <si>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</si>
  <si>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</si>
  <si>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</si>
  <si>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</si>
  <si>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</si>
  <si>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</si>
  <si>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</si>
  <si>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</si>
  <si>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</si>
  <si>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</si>
  <si>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</si>
  <si>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</si>
  <si>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</si>
  <si>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</si>
  <si>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</si>
  <si>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</si>
  <si>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</si>
  <si>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</si>
  <si>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</si>
  <si>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</si>
  <si>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</si>
  <si>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</si>
  <si>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</si>
  <si>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</si>
  <si>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</si>
  <si>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</si>
  <si>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</si>
  <si>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</si>
  <si>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</si>
  <si>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</si>
  <si>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</si>
  <si>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</si>
  <si>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</si>
  <si>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</si>
  <si>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</si>
  <si>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</si>
  <si>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</si>
  <si>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</si>
  <si>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</si>
  <si>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</si>
  <si>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</si>
  <si>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</si>
  <si>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</si>
  <si>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</si>
  <si>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</si>
  <si>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</si>
  <si>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</si>
  <si>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</si>
  <si>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</si>
  <si>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</si>
  <si>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</si>
  <si>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</si>
  <si>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</si>
  <si>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</si>
  <si>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</si>
  <si>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</si>
  <si>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</si>
  <si>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</si>
  <si>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</si>
  <si>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</si>
  <si>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</si>
  <si>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</si>
  <si>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</si>
  <si>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</si>
  <si>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</si>
  <si>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</si>
  <si>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</si>
  <si>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</si>
  <si>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</si>
  <si>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</si>
  <si>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</si>
  <si>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</si>
  <si>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</si>
  <si>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</si>
  <si>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</si>
  <si>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</si>
  <si>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</si>
  <si>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</si>
  <si>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</si>
  <si>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</si>
  <si>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</si>
  <si>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</si>
  <si>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</si>
  <si>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</si>
  <si>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</si>
  <si>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</si>
  <si>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</si>
  <si>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</si>
  <si>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</si>
  <si>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</si>
  <si>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</si>
  <si>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</si>
  <si>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</si>
  <si>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</si>
  <si>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</si>
  <si>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</si>
  <si>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</si>
  <si>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</si>
  <si>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</si>
  <si>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</si>
  <si>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</si>
  <si>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</si>
  <si>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</si>
  <si>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</si>
  <si>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</si>
  <si>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</si>
  <si>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</si>
  <si>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</si>
  <si>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</si>
  <si>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</si>
  <si>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</si>
  <si>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</si>
  <si>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</si>
  <si>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</si>
  <si>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</si>
  <si>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</si>
  <si>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</si>
  <si>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</si>
  <si>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</si>
  <si>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</si>
  <si>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</si>
  <si>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</si>
  <si>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</si>
  <si>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</si>
  <si>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</si>
  <si>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</si>
  <si>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</si>
  <si>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</si>
  <si>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</si>
  <si>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</si>
  <si>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</si>
  <si>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</si>
  <si>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</si>
  <si>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</si>
  <si>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</si>
  <si>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</si>
  <si>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</si>
  <si>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</si>
  <si>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</si>
  <si>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</si>
  <si>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</si>
  <si>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</si>
  <si>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</si>
  <si>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</si>
  <si>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</si>
  <si>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</si>
  <si>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</si>
  <si>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</si>
  <si>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</si>
  <si>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</si>
  <si>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</si>
  <si>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</si>
  <si>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</si>
  <si>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</si>
  <si>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</si>
  <si>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</si>
  <si>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</si>
  <si>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</si>
  <si>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</si>
  <si>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</si>
  <si>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</si>
  <si>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</si>
  <si>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</si>
  <si>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</si>
  <si>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</si>
  <si>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</si>
  <si>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</si>
  <si>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</si>
  <si>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</si>
  <si>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</si>
  <si>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</si>
  <si>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</si>
  <si>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</si>
  <si>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</si>
  <si>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</si>
  <si>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</si>
  <si>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</si>
  <si>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</si>
  <si>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</si>
  <si>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</si>
  <si>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</si>
  <si>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</si>
  <si>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</si>
  <si>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</si>
  <si>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</si>
  <si>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</si>
  <si>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</si>
  <si>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</si>
  <si>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</si>
  <si>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</si>
  <si>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</si>
  <si>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</si>
  <si>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</si>
  <si>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</si>
  <si>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</si>
  <si>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</si>
  <si>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</si>
  <si>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</si>
  <si>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</si>
  <si>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</si>
  <si>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</si>
  <si>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</si>
  <si>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</si>
  <si>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</si>
  <si>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</si>
  <si>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</si>
  <si>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</si>
  <si>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</si>
  <si>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</si>
  <si>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</si>
  <si>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</si>
  <si>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</si>
  <si>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</si>
  <si>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</si>
  <si>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</si>
  <si>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</si>
  <si>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</si>
  <si>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</si>
  <si>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</si>
  <si>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</si>
  <si>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</si>
  <si>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</si>
  <si>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</si>
  <si>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</si>
  <si>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</si>
  <si>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</si>
  <si>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</si>
  <si>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</si>
  <si>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</si>
  <si>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</si>
  <si>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</si>
  <si>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</si>
  <si>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</si>
  <si>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</si>
  <si>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</si>
  <si>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</si>
  <si>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</si>
  <si>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</si>
  <si>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</si>
  <si>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</si>
  <si>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</si>
  <si>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</si>
  <si>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</si>
  <si>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</si>
  <si>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</si>
  <si>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</si>
  <si>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</si>
  <si>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</si>
  <si>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</si>
  <si>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</si>
  <si>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</si>
  <si>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</si>
  <si>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</si>
  <si>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</si>
  <si>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</si>
  <si>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</si>
  <si>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</si>
  <si>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</si>
  <si>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</si>
  <si>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</si>
  <si>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</si>
  <si>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</si>
  <si>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</si>
  <si>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</si>
  <si>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</si>
  <si>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</si>
  <si>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</si>
  <si>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</si>
  <si>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</si>
  <si>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</si>
  <si>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</si>
  <si>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</si>
  <si>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</si>
  <si>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</si>
  <si>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</si>
  <si>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</si>
  <si>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</si>
  <si>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</si>
  <si>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</si>
  <si>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</si>
  <si>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</si>
  <si>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</si>
  <si>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</si>
  <si>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</si>
  <si>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</si>
  <si>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</si>
  <si>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</si>
  <si>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</si>
  <si>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</si>
  <si>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</si>
  <si>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</si>
  <si>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</si>
  <si>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</si>
  <si>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</si>
  <si>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</si>
  <si>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</si>
  <si>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</si>
  <si>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</si>
  <si>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</si>
  <si>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</si>
  <si>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</si>
  <si>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</si>
  <si>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</si>
  <si>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</si>
  <si>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</si>
  <si>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</si>
  <si>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</si>
  <si>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</si>
  <si>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</si>
  <si>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</si>
  <si>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</si>
  <si>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</si>
  <si>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</si>
  <si>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</si>
  <si>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</si>
  <si>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</si>
  <si>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</si>
  <si>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</si>
  <si>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</si>
  <si>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</si>
  <si>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</si>
  <si>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</si>
  <si>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</si>
  <si>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</si>
  <si>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</si>
  <si>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</si>
  <si>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</si>
  <si>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</si>
  <si>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</si>
  <si>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</si>
  <si>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</si>
  <si>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</si>
  <si>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</si>
  <si>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</si>
  <si>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</si>
  <si>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</si>
  <si>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</si>
  <si>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</si>
  <si>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</si>
  <si>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</si>
  <si>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</si>
  <si>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</si>
  <si>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</si>
  <si>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</si>
  <si>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</si>
  <si>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</si>
  <si>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</si>
  <si>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</si>
  <si>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</si>
  <si>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</si>
  <si>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</si>
  <si>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</si>
  <si>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</si>
  <si>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</si>
  <si>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</si>
  <si>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</si>
  <si>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</si>
  <si>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</si>
  <si>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</si>
  <si>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</si>
  <si>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</si>
  <si>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</si>
  <si>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</si>
  <si>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</si>
  <si>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</si>
  <si>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</si>
  <si>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</si>
  <si>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</si>
  <si>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</si>
  <si>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</si>
  <si>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</si>
  <si>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</si>
  <si>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</si>
  <si>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</si>
  <si>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</si>
  <si>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</si>
  <si>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</si>
  <si>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</si>
  <si>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</si>
  <si>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</si>
  <si>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</si>
  <si>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</si>
  <si>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</si>
  <si>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</si>
  <si>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</si>
  <si>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</si>
  <si>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</si>
  <si>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</si>
  <si>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</si>
  <si>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</si>
  <si>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</si>
  <si>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</si>
  <si>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</si>
  <si>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</si>
  <si>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</si>
  <si>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</si>
  <si>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</si>
  <si>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</si>
  <si>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</si>
  <si>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</si>
  <si>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</si>
  <si>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</si>
  <si>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</si>
  <si>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</si>
  <si>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</si>
  <si>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</si>
  <si>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</si>
  <si>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</si>
  <si>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</si>
  <si>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</si>
  <si>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</si>
  <si>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</si>
  <si>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</si>
  <si>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</si>
  <si>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</si>
  <si>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</si>
  <si>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</si>
  <si>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</si>
  <si>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</si>
  <si>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</si>
  <si>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</si>
  <si>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</si>
  <si>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</si>
  <si>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</si>
  <si>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</si>
  <si>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</si>
  <si>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</si>
  <si>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</si>
  <si>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</si>
  <si>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</si>
  <si>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</si>
  <si>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</si>
  <si>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</si>
  <si>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</si>
  <si>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</si>
  <si>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</si>
  <si>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</si>
  <si>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</si>
  <si>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</si>
  <si>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</si>
  <si>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</si>
  <si>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</si>
  <si>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</si>
  <si>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</si>
  <si>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</si>
  <si>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</si>
  <si>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</si>
  <si>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</si>
  <si>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</si>
  <si>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</si>
  <si>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</si>
  <si>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</si>
  <si>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</si>
  <si>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</si>
  <si>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</si>
  <si>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</si>
  <si>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</si>
  <si>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</si>
  <si>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</si>
  <si>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</si>
  <si>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</si>
  <si>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</si>
  <si>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</si>
  <si>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</si>
  <si>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</si>
  <si>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</si>
  <si>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</si>
  <si>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</si>
  <si>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</si>
  <si>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</si>
  <si>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</si>
  <si>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</si>
  <si>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</si>
  <si>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</si>
  <si>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</si>
  <si>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</si>
  <si>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</si>
  <si>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</si>
  <si>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</si>
  <si>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</si>
  <si>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</si>
  <si>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</si>
  <si>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</si>
  <si>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</si>
  <si>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</si>
  <si>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</si>
  <si>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</si>
  <si>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</si>
  <si>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</si>
  <si>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</si>
  <si>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</si>
  <si>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</si>
  <si>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</si>
  <si>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</si>
  <si>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</si>
  <si>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</si>
  <si>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</si>
  <si>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</si>
  <si>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</si>
  <si>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</si>
  <si>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</si>
  <si>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</si>
  <si>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</si>
  <si>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</si>
  <si>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</si>
  <si>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</si>
  <si>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</si>
  <si>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</si>
  <si>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</si>
  <si>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</si>
  <si>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</si>
  <si>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</si>
  <si>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</si>
  <si>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</si>
  <si>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</si>
  <si>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</si>
  <si>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</si>
  <si>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</si>
  <si>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</si>
  <si>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</si>
  <si>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</si>
  <si>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</si>
  <si>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</si>
  <si>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</si>
  <si>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</si>
  <si>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</si>
  <si>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</si>
  <si>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</si>
  <si>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</si>
  <si>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</si>
  <si>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</si>
  <si>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</si>
  <si>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</si>
  <si>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</si>
  <si>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</si>
  <si>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</si>
  <si>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</si>
  <si>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</si>
  <si>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</si>
  <si>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</si>
  <si>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</si>
  <si>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</si>
  <si>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</si>
  <si>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</si>
  <si>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</si>
  <si>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</si>
  <si>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</si>
  <si>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</si>
  <si>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</si>
  <si>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</si>
  <si>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</si>
  <si>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</si>
  <si>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</si>
  <si>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</si>
  <si>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</si>
  <si>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</si>
  <si>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</si>
  <si>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</si>
  <si>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</si>
  <si>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</si>
  <si>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</si>
  <si>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</si>
  <si>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</si>
  <si>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</si>
  <si>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</si>
  <si>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</si>
  <si>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</si>
  <si>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</si>
  <si>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</si>
  <si>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</si>
  <si>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</si>
  <si>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</si>
  <si>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</si>
  <si>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</si>
  <si>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</si>
  <si>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</si>
  <si>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</si>
  <si>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</si>
  <si>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</si>
  <si>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</si>
  <si>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</si>
  <si>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</si>
  <si>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</si>
  <si>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</si>
  <si>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</si>
  <si>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</si>
  <si>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</si>
  <si>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</si>
  <si>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</si>
  <si>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</si>
  <si>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</si>
  <si>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</si>
  <si>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</si>
  <si>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</si>
  <si>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</si>
  <si>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</si>
  <si>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</si>
  <si>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</si>
  <si>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</si>
  <si>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</si>
  <si>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</si>
  <si>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</si>
  <si>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</si>
  <si>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</si>
  <si>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</si>
  <si>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</si>
  <si>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</si>
  <si>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</si>
  <si>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</si>
  <si>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</si>
  <si>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</si>
  <si>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</si>
  <si>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</si>
  <si>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</si>
  <si>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</si>
  <si>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</si>
  <si>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</si>
  <si>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</si>
  <si>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</si>
  <si>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</si>
  <si>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</si>
  <si>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</si>
  <si>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</si>
  <si>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</si>
  <si>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</si>
  <si>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</si>
  <si>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</si>
  <si>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</si>
  <si>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</si>
  <si>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</si>
  <si>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</si>
  <si>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</si>
  <si>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</si>
  <si>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</si>
  <si>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</si>
  <si>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</si>
  <si>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</si>
  <si>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</si>
  <si>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</si>
  <si>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</si>
  <si>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</si>
  <si>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</si>
  <si>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</si>
  <si>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</si>
  <si>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</si>
  <si>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</si>
  <si>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</si>
  <si>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</si>
  <si>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</si>
  <si>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</si>
  <si>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</si>
  <si>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</si>
  <si>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</si>
  <si>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</si>
  <si>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</si>
  <si>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</si>
  <si>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</si>
  <si>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</si>
  <si>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</si>
  <si>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</si>
  <si>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</si>
  <si>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</si>
  <si>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</si>
  <si>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</si>
  <si>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</si>
  <si>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</si>
  <si>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</si>
  <si>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</si>
  <si>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</si>
  <si>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</si>
  <si>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</si>
  <si>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</si>
  <si>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</si>
  <si>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</si>
  <si>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</si>
  <si>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</si>
  <si>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</si>
  <si>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</si>
  <si>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</si>
  <si>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</si>
  <si>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</si>
  <si>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</si>
  <si>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</si>
  <si>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</si>
  <si>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</si>
  <si>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</si>
  <si>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</si>
  <si>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</si>
  <si>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</si>
  <si>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</si>
  <si>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</si>
  <si>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</si>
  <si>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</si>
  <si>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</si>
  <si>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</si>
  <si>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</si>
  <si>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</si>
  <si>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</si>
  <si>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</si>
  <si>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</si>
  <si>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</si>
  <si>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</si>
  <si>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</si>
  <si>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</si>
  <si>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</si>
  <si>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</si>
  <si>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</si>
  <si>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</si>
  <si>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</si>
  <si>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</si>
  <si>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</si>
  <si>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</si>
  <si>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</si>
  <si>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</si>
  <si>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</si>
  <si>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</si>
  <si>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</si>
  <si>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</si>
  <si>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</si>
  <si>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</si>
  <si>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</si>
  <si>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</si>
  <si>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</si>
  <si>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</si>
  <si>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</si>
  <si>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</si>
  <si>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</si>
  <si>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</si>
  <si>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</si>
  <si>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</si>
  <si>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</si>
  <si>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</si>
  <si>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</si>
  <si>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</si>
  <si>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</si>
  <si>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</si>
  <si>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</si>
  <si>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</si>
  <si>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</si>
  <si>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</si>
  <si>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</si>
  <si>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</si>
  <si>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</si>
  <si>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</si>
  <si>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</si>
  <si>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</si>
  <si>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</si>
  <si>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</si>
  <si>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</si>
  <si>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</si>
  <si>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</si>
  <si>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</si>
  <si>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</si>
  <si>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</si>
  <si>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</si>
  <si>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</si>
  <si>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</si>
  <si>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</si>
  <si>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</si>
  <si>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</si>
  <si>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</si>
  <si>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</si>
  <si>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</si>
  <si>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</si>
  <si>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</si>
  <si>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</si>
  <si>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</si>
  <si>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</si>
  <si>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</si>
  <si>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</si>
  <si>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</si>
  <si>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</si>
  <si>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</si>
  <si>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</si>
  <si>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</si>
  <si>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</si>
  <si>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</si>
  <si>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</si>
  <si>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</si>
  <si>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</si>
  <si>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</si>
  <si>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</si>
  <si>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</si>
  <si>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</si>
  <si>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</si>
  <si>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</si>
  <si>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</si>
  <si>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</si>
  <si>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</si>
  <si>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</si>
  <si>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</si>
  <si>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</si>
  <si>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</si>
  <si>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</si>
  <si>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</si>
  <si>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</si>
  <si>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</si>
  <si>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</si>
  <si>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</si>
  <si>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</si>
  <si>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</si>
  <si>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</si>
  <si>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</si>
  <si>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</si>
  <si>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</si>
  <si>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</si>
  <si>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</si>
  <si>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</si>
  <si>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</si>
  <si>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</si>
  <si>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</si>
  <si>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</si>
  <si>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</si>
  <si>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</si>
  <si>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</si>
  <si>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</si>
  <si>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</si>
  <si>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</si>
  <si>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</si>
  <si>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</si>
  <si>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</si>
  <si>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</si>
  <si>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</si>
  <si>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</si>
  <si>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</si>
  <si>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</si>
  <si>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</si>
  <si>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</si>
  <si>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</si>
  <si>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</si>
  <si>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</si>
  <si>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</si>
  <si>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</si>
  <si>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</si>
  <si>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</si>
  <si>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</si>
  <si>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</si>
  <si>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</si>
  <si>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</si>
  <si>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</si>
  <si>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</si>
  <si>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</si>
  <si>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</si>
  <si>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</si>
  <si>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</si>
  <si>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</si>
  <si>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</si>
  <si>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</si>
  <si>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</si>
  <si>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</si>
  <si>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</si>
  <si>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</si>
  <si>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</si>
  <si>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</si>
  <si>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</si>
  <si>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</si>
  <si>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</si>
  <si>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</si>
  <si>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</si>
  <si>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</si>
  <si>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</si>
  <si>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</si>
  <si>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</si>
  <si>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</si>
  <si>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</si>
  <si>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</si>
  <si>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</si>
  <si>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</si>
  <si>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</si>
  <si>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</si>
  <si>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</si>
  <si>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</si>
  <si>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</si>
  <si>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</si>
  <si>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</si>
  <si>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</si>
  <si>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</si>
  <si>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</si>
  <si>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</si>
  <si>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</si>
  <si>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</si>
  <si>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</si>
  <si>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</si>
  <si>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</si>
  <si>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</si>
  <si>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</si>
  <si>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</si>
  <si>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</si>
  <si>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</si>
  <si>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</si>
  <si>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</si>
  <si>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</si>
  <si>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</si>
  <si>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</si>
  <si>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</si>
  <si>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</si>
  <si>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</si>
  <si>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</si>
  <si>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</si>
  <si>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</si>
  <si>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</si>
  <si>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</si>
  <si>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</si>
  <si>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</si>
  <si>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</si>
  <si>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</si>
  <si>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</si>
  <si>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</si>
  <si>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</si>
  <si>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</si>
  <si>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</si>
  <si>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</si>
  <si>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</si>
  <si>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</si>
  <si>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</si>
  <si>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</si>
  <si>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</si>
  <si>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</si>
  <si>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</si>
  <si>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</si>
  <si>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</si>
  <si>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</si>
  <si>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</si>
  <si>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</si>
  <si>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</si>
  <si>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</si>
  <si>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</si>
  <si>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</si>
  <si>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</si>
  <si>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</si>
  <si>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</si>
  <si>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</si>
  <si>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</si>
  <si>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</si>
  <si>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</si>
  <si>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</si>
  <si>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</si>
  <si>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</si>
  <si>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</si>
  <si>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</si>
  <si>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</si>
  <si>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</si>
  <si>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</si>
  <si>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</si>
  <si>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</si>
  <si>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</si>
  <si>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</si>
  <si>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</si>
  <si>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</si>
  <si>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</si>
  <si>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</si>
  <si>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</si>
  <si>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</si>
  <si>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</si>
  <si>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</si>
  <si>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</si>
  <si>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</si>
  <si>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</si>
  <si>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</si>
  <si>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</si>
  <si>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</si>
  <si>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</si>
  <si>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</si>
  <si>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</si>
  <si>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</si>
  <si>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</si>
  <si>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</si>
  <si>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</si>
  <si>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</si>
  <si>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</si>
  <si>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</si>
  <si>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</si>
  <si>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</si>
  <si>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</si>
  <si>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</si>
  <si>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</si>
  <si>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</si>
  <si>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</si>
  <si>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</si>
  <si>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</si>
  <si>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</si>
  <si>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</si>
  <si>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</si>
  <si>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</si>
  <si>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</si>
  <si>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</si>
  <si>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</si>
  <si>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</si>
  <si>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</si>
  <si>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</si>
  <si>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</si>
  <si>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</si>
  <si>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</si>
  <si>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</si>
  <si>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</si>
  <si>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</si>
  <si>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</si>
  <si>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</si>
  <si>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</si>
  <si>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</si>
  <si>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</si>
  <si>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</si>
  <si>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</si>
  <si>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</si>
  <si>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</si>
  <si>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</si>
  <si>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</si>
  <si>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</si>
  <si>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</si>
  <si>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</si>
  <si>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</si>
  <si>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</si>
  <si>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</si>
  <si>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</si>
  <si>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</si>
  <si>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</si>
  <si>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</si>
  <si>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</si>
  <si>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</si>
  <si>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</si>
  <si>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</si>
  <si>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</si>
  <si>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</si>
  <si>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</si>
  <si>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</si>
  <si>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</si>
  <si>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</si>
  <si>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</si>
  <si>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</si>
  <si>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</si>
  <si>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</si>
  <si>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</si>
  <si>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</si>
  <si>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</si>
  <si>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</si>
  <si>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</si>
  <si>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</si>
  <si>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</si>
  <si>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</si>
  <si>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</si>
  <si>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</si>
  <si>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</si>
  <si>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</si>
  <si>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</si>
  <si>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</si>
  <si>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</si>
  <si>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</si>
  <si>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</si>
  <si>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</si>
  <si>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</si>
  <si>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</si>
  <si>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</si>
  <si>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</si>
  <si>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</si>
  <si>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</si>
  <si>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</si>
  <si>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</si>
  <si>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</si>
  <si>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</si>
  <si>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</si>
  <si>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</si>
  <si>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</si>
  <si>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</si>
  <si>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</si>
  <si>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</si>
  <si>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</si>
  <si>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</si>
  <si>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</si>
  <si>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</si>
  <si>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</si>
  <si>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</si>
  <si>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</si>
  <si>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</si>
  <si>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</si>
  <si>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</si>
  <si>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</si>
  <si>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</si>
  <si>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</si>
  <si>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</si>
  <si>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</si>
  <si>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</si>
  <si>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</si>
  <si>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</si>
  <si>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</si>
  <si>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</si>
  <si>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</si>
  <si>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</si>
  <si>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</si>
  <si>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</si>
  <si>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</si>
  <si>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</si>
  <si>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</si>
  <si>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</si>
  <si>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</si>
  <si>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</si>
  <si>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</si>
  <si>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</si>
  <si>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</si>
  <si>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</si>
  <si>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</si>
  <si>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</si>
  <si>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</si>
  <si>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</si>
  <si>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</si>
  <si>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</si>
  <si>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</si>
  <si>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</si>
  <si>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</si>
  <si>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</si>
  <si>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</si>
  <si>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</si>
  <si>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</si>
  <si>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</si>
  <si>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</si>
  <si>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</si>
  <si>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</si>
  <si>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</si>
  <si>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</si>
  <si>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</si>
  <si>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</si>
  <si>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</si>
  <si>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</si>
  <si>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</si>
  <si>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</si>
  <si>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</si>
  <si>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</si>
  <si>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</si>
  <si>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</si>
  <si>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</si>
  <si>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</si>
  <si>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</si>
  <si>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</si>
  <si>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</si>
  <si>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</si>
  <si>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</si>
  <si>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</si>
  <si>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</si>
  <si>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</si>
  <si>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</si>
  <si>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</si>
  <si>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</si>
  <si>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</si>
  <si>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</si>
  <si>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</si>
  <si>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</si>
  <si>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</si>
  <si>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</si>
  <si>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</si>
  <si>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</si>
  <si>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</si>
  <si>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</si>
  <si>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</si>
  <si>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</si>
  <si>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</si>
  <si>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</si>
  <si>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</si>
  <si>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</si>
  <si>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</si>
  <si>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</si>
  <si>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</si>
  <si>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</si>
  <si>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</si>
  <si>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</si>
  <si>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</si>
  <si>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</si>
  <si>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</si>
  <si>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</si>
  <si>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</si>
  <si>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</si>
  <si>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</si>
  <si>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</si>
  <si>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</si>
  <si>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</si>
  <si>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</si>
  <si>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</si>
  <si>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</si>
  <si>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</si>
  <si>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</si>
  <si>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</si>
  <si>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</si>
  <si>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</si>
  <si>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</si>
  <si>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</si>
  <si>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</si>
  <si>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</si>
  <si>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</si>
  <si>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</si>
  <si>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</si>
  <si>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</si>
  <si>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</si>
  <si>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</si>
  <si>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</si>
  <si>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</si>
  <si>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</si>
  <si>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</si>
  <si>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</si>
  <si>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</si>
  <si>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</si>
  <si>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</si>
  <si>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</si>
  <si>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</si>
  <si>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</si>
  <si>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</si>
  <si>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</si>
  <si>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</si>
  <si>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</si>
  <si>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</si>
  <si>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</si>
  <si>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</si>
  <si>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</si>
  <si>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</si>
  <si>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</si>
  <si>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</si>
  <si>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</si>
  <si>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</si>
  <si>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</si>
  <si>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</si>
  <si>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</si>
  <si>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</si>
  <si>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</si>
  <si>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</si>
  <si>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</si>
  <si>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</si>
  <si>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</si>
  <si>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</si>
  <si>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</si>
  <si>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</si>
  <si>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</si>
  <si>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</si>
  <si>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</si>
  <si>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</si>
  <si>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</si>
  <si>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</si>
  <si>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</si>
  <si>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</si>
  <si>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</si>
  <si>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</si>
  <si>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</si>
  <si>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</si>
  <si>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</si>
  <si>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</si>
  <si>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</si>
  <si>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</si>
  <si>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</si>
  <si>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</si>
  <si>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</si>
  <si>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</si>
  <si>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</si>
  <si>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</si>
  <si>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</si>
  <si>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</si>
  <si>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</si>
  <si>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</si>
  <si>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</si>
  <si>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</si>
  <si>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</si>
  <si>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</si>
  <si>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</si>
  <si>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</si>
  <si>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</si>
  <si>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</si>
  <si>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</si>
  <si>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</si>
  <si>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</si>
  <si>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</si>
  <si>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</si>
  <si>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</si>
  <si>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</si>
  <si>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</si>
  <si>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</si>
  <si>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</si>
  <si>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</si>
  <si>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</si>
  <si>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</si>
  <si>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</si>
  <si>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</si>
  <si>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</si>
  <si>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</si>
  <si>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</si>
  <si>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</si>
  <si>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</si>
  <si>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</si>
  <si>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</si>
  <si>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</si>
  <si>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</si>
  <si>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</si>
  <si>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</si>
  <si>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</si>
  <si>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</si>
  <si>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</si>
  <si>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</si>
  <si>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</si>
  <si>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</si>
  <si>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</si>
  <si>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</si>
  <si>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</si>
  <si>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</si>
  <si>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</si>
  <si>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</si>
  <si>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</si>
  <si>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</si>
  <si>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</si>
  <si>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</si>
  <si>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</si>
  <si>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</si>
  <si>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</si>
  <si>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</si>
  <si>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</si>
  <si>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</si>
  <si>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</si>
  <si>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</si>
  <si>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</si>
  <si>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</si>
  <si>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</si>
  <si>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</si>
  <si>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</si>
  <si>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</si>
  <si>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</si>
  <si>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</si>
  <si>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</si>
  <si>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</si>
  <si>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</si>
  <si>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</si>
  <si>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</si>
  <si>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</si>
  <si>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</si>
  <si>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</si>
  <si>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</si>
  <si>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</si>
  <si>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</si>
  <si>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</si>
  <si>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</si>
  <si>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</si>
  <si>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</si>
  <si>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</si>
  <si>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</si>
  <si>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</si>
  <si>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</si>
  <si>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</si>
  <si>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</si>
  <si>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</si>
  <si>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</si>
  <si>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</si>
  <si>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</si>
  <si>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</si>
  <si>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</si>
  <si>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</si>
  <si>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</si>
  <si>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</si>
  <si>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</si>
  <si>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</si>
  <si>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</si>
  <si>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</si>
  <si>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</si>
  <si>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</si>
  <si>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</si>
  <si>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</si>
  <si>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</si>
  <si>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</si>
  <si>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</si>
  <si>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</si>
  <si>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</si>
  <si>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</si>
  <si>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</si>
  <si>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</si>
  <si>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</si>
  <si>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</si>
  <si>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</si>
  <si>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</si>
  <si>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</si>
  <si>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</si>
  <si>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</si>
  <si>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</si>
  <si>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</si>
  <si>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</si>
  <si>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</si>
  <si>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</si>
  <si>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</si>
  <si>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</si>
  <si>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</si>
  <si>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</si>
  <si>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</si>
  <si>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</si>
  <si>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</si>
  <si>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</si>
  <si>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</si>
  <si>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</si>
  <si>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</si>
  <si>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</si>
  <si>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</si>
  <si>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</si>
  <si>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</si>
  <si>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</si>
  <si>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</si>
  <si>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</si>
  <si>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</si>
  <si>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</si>
  <si>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</si>
  <si>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</si>
  <si>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</si>
  <si>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</si>
  <si>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</si>
  <si>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</si>
  <si>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</si>
  <si>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</si>
  <si>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</si>
  <si>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</si>
  <si>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</si>
  <si>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</si>
  <si>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</si>
  <si>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</si>
  <si>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</si>
  <si>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</si>
  <si>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</si>
  <si>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</si>
  <si>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</si>
  <si>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</si>
  <si>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</si>
  <si>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</si>
  <si>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</si>
  <si>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</si>
  <si>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</si>
  <si>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</si>
  <si>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</si>
  <si>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</si>
  <si>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</si>
  <si>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</si>
  <si>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</si>
  <si>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</si>
  <si>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</si>
  <si>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</si>
  <si>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</si>
  <si>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</si>
  <si>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</si>
  <si>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</si>
  <si>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</si>
  <si>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</si>
  <si>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</si>
  <si>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</si>
  <si>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</si>
  <si>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</si>
  <si>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</si>
  <si>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</si>
  <si>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</si>
  <si>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</si>
  <si>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</si>
  <si>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</si>
  <si>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</si>
  <si>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</si>
  <si>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</si>
  <si>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</si>
  <si>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</si>
  <si>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</si>
  <si>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</si>
  <si>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</si>
  <si>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</si>
  <si>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</si>
  <si>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</si>
  <si>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</si>
  <si>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</si>
  <si>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</si>
  <si>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</si>
  <si>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</si>
  <si>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</si>
  <si>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</si>
  <si>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</si>
  <si>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</si>
  <si>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</si>
  <si>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</si>
  <si>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</si>
  <si>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</si>
  <si>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</si>
  <si>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</si>
  <si>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</si>
  <si>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</si>
  <si>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</si>
  <si>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</si>
  <si>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</si>
  <si>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</si>
  <si>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</si>
  <si>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</si>
  <si>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</si>
  <si>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</si>
  <si>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</si>
  <si>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</si>
  <si>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</si>
  <si>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</si>
  <si>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</si>
  <si>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</si>
  <si>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</si>
  <si>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</si>
  <si>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</si>
  <si>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</si>
  <si>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</si>
  <si>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</si>
  <si>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</si>
  <si>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</si>
  <si>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</si>
  <si>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</si>
  <si>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</si>
  <si>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</si>
  <si>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</si>
  <si>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</si>
  <si>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</si>
  <si>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</si>
  <si>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</si>
  <si>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</si>
  <si>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</si>
  <si>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</si>
  <si>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</si>
  <si>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</si>
  <si>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</si>
  <si>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</si>
  <si>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</si>
  <si>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</si>
  <si>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</si>
  <si>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</si>
  <si>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</si>
  <si>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</si>
  <si>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</si>
  <si>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</si>
  <si>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</si>
  <si>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</si>
  <si>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</si>
  <si>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</si>
  <si>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</si>
  <si>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</si>
  <si>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</si>
  <si>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</si>
  <si>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</si>
  <si>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</si>
  <si>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</si>
  <si>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</si>
  <si>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</si>
  <si>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</si>
  <si>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</si>
  <si>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</si>
  <si>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</si>
  <si>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</si>
  <si>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</si>
  <si>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</si>
  <si>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</si>
  <si>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</si>
  <si>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</si>
  <si>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</si>
  <si>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</si>
  <si>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</si>
  <si>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</si>
  <si>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</si>
  <si>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</si>
  <si>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</si>
  <si>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</si>
  <si>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</si>
  <si>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</si>
  <si>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</si>
  <si>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</si>
  <si>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</si>
  <si>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</si>
  <si>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</si>
  <si>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</si>
  <si>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</si>
  <si>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</si>
  <si>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</si>
  <si>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</si>
  <si>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</si>
  <si>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</si>
  <si>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</si>
  <si>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</si>
  <si>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</si>
  <si>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</si>
  <si>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</si>
  <si>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</si>
  <si>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</si>
  <si>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</si>
  <si>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</si>
  <si>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</si>
  <si>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</si>
  <si>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</si>
  <si>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</si>
  <si>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</si>
  <si>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</si>
  <si>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</si>
  <si>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</si>
  <si>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</si>
  <si>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</si>
  <si>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</si>
  <si>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</si>
  <si>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</si>
  <si>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</si>
  <si>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</si>
  <si>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</si>
  <si>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</si>
  <si>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</si>
  <si>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</si>
  <si>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</si>
  <si>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</si>
  <si>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</si>
  <si>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</si>
  <si>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</si>
  <si>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</si>
  <si>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</si>
  <si>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</si>
  <si>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</si>
  <si>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</si>
  <si>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</si>
  <si>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</si>
  <si>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</si>
  <si>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</si>
  <si>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</si>
  <si>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</si>
  <si>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</si>
  <si>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</si>
  <si>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</si>
  <si>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</si>
  <si>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</si>
  <si>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</si>
  <si>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</si>
  <si>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</si>
  <si>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</si>
  <si>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</si>
  <si>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</si>
  <si>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</si>
  <si>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</si>
  <si>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</si>
  <si>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</si>
  <si>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</si>
  <si>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</si>
  <si>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</si>
  <si>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</si>
  <si>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</si>
  <si>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</si>
  <si>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</si>
  <si>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</si>
  <si>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</si>
  <si>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</si>
  <si>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</si>
  <si>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</si>
  <si>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</si>
  <si>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</si>
  <si>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</si>
  <si>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</si>
  <si>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</si>
  <si>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</si>
  <si>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</si>
  <si>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</si>
  <si>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</si>
  <si>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</si>
  <si>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</si>
  <si>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</si>
  <si>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</si>
  <si>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</si>
  <si>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</si>
  <si>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</si>
  <si>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</si>
  <si>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</si>
  <si>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</si>
  <si>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</si>
  <si>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</si>
  <si>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</si>
  <si>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</si>
  <si>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</si>
  <si>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</si>
  <si>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</si>
  <si>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</si>
  <si>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</si>
  <si>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</si>
  <si>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</si>
  <si>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</si>
  <si>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</si>
  <si>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</si>
  <si>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</si>
  <si>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</si>
  <si>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</si>
  <si>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</si>
  <si>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</si>
  <si>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</si>
  <si>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</si>
  <si>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</si>
  <si>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</si>
  <si>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</si>
  <si>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</si>
  <si>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</si>
  <si>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</si>
  <si>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</si>
  <si>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</si>
  <si>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</si>
  <si>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</si>
  <si>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</si>
  <si>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</si>
  <si>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</si>
  <si>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</si>
  <si>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</si>
  <si>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</si>
  <si>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</si>
  <si>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</si>
  <si>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</si>
  <si>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</si>
  <si>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</si>
  <si>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</si>
  <si>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</si>
  <si>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</si>
  <si>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</si>
  <si>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</si>
  <si>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</si>
  <si>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</si>
  <si>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</si>
  <si>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</si>
  <si>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</si>
  <si>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</si>
  <si>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</si>
  <si>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</si>
  <si>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</si>
  <si>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</si>
  <si>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</si>
  <si>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</si>
  <si>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</si>
  <si>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</si>
  <si>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</si>
  <si>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</si>
  <si>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</si>
  <si>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</si>
  <si>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</si>
  <si>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</si>
  <si>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</si>
  <si>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</si>
  <si>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</si>
  <si>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</si>
  <si>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</si>
  <si>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</si>
  <si>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</si>
  <si>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</si>
  <si>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</si>
  <si>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</si>
  <si>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</si>
  <si>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</si>
  <si>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</si>
  <si>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</si>
  <si>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</si>
  <si>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</si>
  <si>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</si>
  <si>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</si>
  <si>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</si>
  <si>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</si>
  <si>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</si>
  <si>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</si>
  <si>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</si>
  <si>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</si>
  <si>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</si>
  <si>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</si>
  <si>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</si>
  <si>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</si>
  <si>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</si>
  <si>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</si>
  <si>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</si>
  <si>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</si>
  <si>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</si>
  <si>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</si>
  <si>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</si>
  <si>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</si>
  <si>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</si>
  <si>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</si>
  <si>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</si>
  <si>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</si>
  <si>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</si>
  <si>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</si>
  <si>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</si>
  <si>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</si>
  <si>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</si>
  <si>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</si>
  <si>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</si>
  <si>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</si>
  <si>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</si>
  <si>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</si>
  <si>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</si>
  <si>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</si>
  <si>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</si>
  <si>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</si>
  <si>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</si>
  <si>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</si>
  <si>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</si>
  <si>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</si>
  <si>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</si>
  <si>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</si>
  <si>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</si>
  <si>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</si>
  <si>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</si>
  <si>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</si>
  <si>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</si>
  <si>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</si>
  <si>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</si>
  <si>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</si>
  <si>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</si>
  <si>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</si>
  <si>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</si>
  <si>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</si>
  <si>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</si>
  <si>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</si>
  <si>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</si>
  <si>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</si>
  <si>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</si>
  <si>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</si>
  <si>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</si>
  <si>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</si>
  <si>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</si>
  <si>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</si>
  <si>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</si>
  <si>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</si>
  <si>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</si>
  <si>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</si>
  <si>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</si>
  <si>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</si>
  <si>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</si>
  <si>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</si>
  <si>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</si>
  <si>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</si>
  <si>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</si>
  <si>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</si>
  <si>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</si>
  <si>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</si>
  <si>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</si>
  <si>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</si>
  <si>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</si>
  <si>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</si>
  <si>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</si>
  <si>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</si>
  <si>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</si>
  <si>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</si>
  <si>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</si>
  <si>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</si>
  <si>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</si>
  <si>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</si>
  <si>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</si>
  <si>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</si>
  <si>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</si>
  <si>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</si>
  <si>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</si>
  <si>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</si>
  <si>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</si>
  <si>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</si>
  <si>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</si>
  <si>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</si>
  <si>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</si>
  <si>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</si>
  <si>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</si>
  <si>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</si>
  <si>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</si>
  <si>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</si>
  <si>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</si>
  <si>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</si>
  <si>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</si>
  <si>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</si>
  <si>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</si>
  <si>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</si>
  <si>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</si>
  <si>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</si>
  <si>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</si>
  <si>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</si>
  <si>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</si>
  <si>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</si>
  <si>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</si>
  <si>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</si>
  <si>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</si>
  <si>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</si>
  <si>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</si>
  <si>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</si>
  <si>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</si>
  <si>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</si>
  <si>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</si>
  <si>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</si>
  <si>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</si>
  <si>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</si>
  <si>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</si>
  <si>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</si>
  <si>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</si>
  <si>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</si>
  <si>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</si>
  <si>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</si>
  <si>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</si>
  <si>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</si>
  <si>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</si>
  <si>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</si>
  <si>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</si>
  <si>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</si>
  <si>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</si>
  <si>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</si>
  <si>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</si>
  <si>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</si>
  <si>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</si>
  <si>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</si>
  <si>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</si>
  <si>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</si>
  <si>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</si>
  <si>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</si>
  <si>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</si>
  <si>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</si>
  <si>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</si>
  <si>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</si>
  <si>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</si>
  <si>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</si>
  <si>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</si>
  <si>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</si>
  <si>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</si>
  <si>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</si>
  <si>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</si>
  <si>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</si>
  <si>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</si>
  <si>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</si>
  <si>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</si>
  <si>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</si>
  <si>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</si>
  <si>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</si>
  <si>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</si>
  <si>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</si>
  <si>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</si>
  <si>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</si>
  <si>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</si>
  <si>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</si>
  <si>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</si>
  <si>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</si>
  <si>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</si>
  <si>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</si>
  <si>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</si>
  <si>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</si>
  <si>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</si>
  <si>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</si>
  <si>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</si>
  <si>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</si>
  <si>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</si>
  <si>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</si>
  <si>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</si>
  <si>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</si>
  <si>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</si>
  <si>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</si>
  <si>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</si>
  <si>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</si>
  <si>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</si>
  <si>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</si>
  <si>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</si>
  <si>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</si>
  <si>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</si>
  <si>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</si>
  <si>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</si>
  <si>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</si>
  <si>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</si>
  <si>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</si>
  <si>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</si>
  <si>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</si>
  <si>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</si>
  <si>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</si>
  <si>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</si>
  <si>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</si>
  <si>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</si>
  <si>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</si>
  <si>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</si>
  <si>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</si>
  <si>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</si>
  <si>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</si>
  <si>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</si>
  <si>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</si>
  <si>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</si>
  <si>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</si>
  <si>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</si>
  <si>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</si>
  <si>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</si>
  <si>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</si>
  <si>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</si>
  <si>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</si>
  <si>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</si>
  <si>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</si>
  <si>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</si>
  <si>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</si>
  <si>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</si>
  <si>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</si>
  <si>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</si>
  <si>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</si>
  <si>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</si>
  <si>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</si>
  <si>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</si>
  <si>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</si>
  <si>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</si>
  <si>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</si>
  <si>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</si>
  <si>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</si>
  <si>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</si>
  <si>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</si>
  <si>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</si>
  <si>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</si>
  <si>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</si>
  <si>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</si>
  <si>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</si>
  <si>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</si>
  <si>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</si>
  <si>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</si>
  <si>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</si>
  <si>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</si>
  <si>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</si>
  <si>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</si>
  <si>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</si>
  <si>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</si>
  <si>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</si>
  <si>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</si>
  <si>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</si>
  <si>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</si>
  <si>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</si>
  <si>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</si>
  <si>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</si>
  <si>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</si>
  <si>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</si>
  <si>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</si>
  <si>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</si>
  <si>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</si>
  <si>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</si>
  <si>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</si>
  <si>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</si>
  <si>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</si>
  <si>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</si>
  <si>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</si>
  <si>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</si>
  <si>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</si>
  <si>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</si>
  <si>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</si>
  <si>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</si>
  <si>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</si>
  <si>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</si>
  <si>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</si>
  <si>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</si>
  <si>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</si>
  <si>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</si>
  <si>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</si>
  <si>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</si>
  <si>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</si>
  <si>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</si>
  <si>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</si>
  <si>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</si>
  <si>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</si>
  <si>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</si>
  <si>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</si>
  <si>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</si>
  <si>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</si>
  <si>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</si>
  <si>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</si>
  <si>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</si>
  <si>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</si>
  <si>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</si>
  <si>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</si>
  <si>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</si>
  <si>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</si>
  <si>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</si>
  <si>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</si>
  <si>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</si>
  <si>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</si>
  <si>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</si>
  <si>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</si>
  <si>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</si>
  <si>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</si>
  <si>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</si>
  <si>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</si>
  <si>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</si>
  <si>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</si>
  <si>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</si>
  <si>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</si>
  <si>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</si>
  <si>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</si>
  <si>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</si>
  <si>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</si>
  <si>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</si>
  <si>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</si>
  <si>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</si>
  <si>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</si>
  <si>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</si>
  <si>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</si>
  <si>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</si>
  <si>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</si>
  <si>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</si>
  <si>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</si>
  <si>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</si>
  <si>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</si>
  <si>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</si>
  <si>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</si>
  <si>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</si>
  <si>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</si>
  <si>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</si>
  <si>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</si>
  <si>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</si>
  <si>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</si>
  <si>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</si>
  <si>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</si>
  <si>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</si>
  <si>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</si>
  <si>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</si>
  <si>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</si>
  <si>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</si>
  <si>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</si>
  <si>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</si>
  <si>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</si>
  <si>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</si>
  <si>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</si>
  <si>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</si>
  <si>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</si>
  <si>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</si>
  <si>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</si>
  <si>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</si>
  <si>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</si>
  <si>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</si>
  <si>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</si>
  <si>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</si>
  <si>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</si>
  <si>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</si>
  <si>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</si>
  <si>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</si>
  <si>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</si>
  <si>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</si>
  <si>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</si>
  <si>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</si>
  <si>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</si>
  <si>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</si>
  <si>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</si>
  <si>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</si>
  <si>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</si>
  <si>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</si>
  <si>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</si>
  <si>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</si>
  <si>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</si>
  <si>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</si>
  <si>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</si>
  <si>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</si>
  <si>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</si>
  <si>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</si>
  <si>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</si>
  <si>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</si>
  <si>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</si>
  <si>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</si>
  <si>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</si>
  <si>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</si>
  <si>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</si>
  <si>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</si>
  <si>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</si>
  <si>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</si>
  <si>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</si>
  <si>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</si>
  <si>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</si>
  <si>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</si>
  <si>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</si>
  <si>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</si>
  <si>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</si>
  <si>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</si>
  <si>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</si>
  <si>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</si>
  <si>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</si>
  <si>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</si>
  <si>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</si>
  <si>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</si>
  <si>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</si>
  <si>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</si>
  <si>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</si>
  <si>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</si>
  <si>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</si>
  <si>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</si>
  <si>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</si>
  <si>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</si>
  <si>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</si>
  <si>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</si>
  <si>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</si>
  <si>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</si>
  <si>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</si>
  <si>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</si>
  <si>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</si>
  <si>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</si>
  <si>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</si>
  <si>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</si>
  <si>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</si>
  <si>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</si>
  <si>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</si>
  <si>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</si>
  <si>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</si>
  <si>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</si>
  <si>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</si>
  <si>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</si>
  <si>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</si>
  <si>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</si>
  <si>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</si>
  <si>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</si>
  <si>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</si>
  <si>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</si>
  <si>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</si>
  <si>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</si>
  <si>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</si>
  <si>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</si>
  <si>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</si>
  <si>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</si>
  <si>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</si>
  <si>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</si>
  <si>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</si>
  <si>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</si>
  <si>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</si>
  <si>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</si>
  <si>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</si>
  <si>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</si>
  <si>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</si>
  <si>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</si>
  <si>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</si>
  <si>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</si>
  <si>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</si>
  <si>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</si>
  <si>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</si>
  <si>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</si>
  <si>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</si>
  <si>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</si>
  <si>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</si>
  <si>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</si>
  <si>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</si>
  <si>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</si>
  <si>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</si>
  <si>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</si>
  <si>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</si>
  <si>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</si>
  <si>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</si>
  <si>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</si>
  <si>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</si>
  <si>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</si>
  <si>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</si>
  <si>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</si>
  <si>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</si>
  <si>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</si>
  <si>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</si>
  <si>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</si>
  <si>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</si>
  <si>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</si>
  <si>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</si>
  <si>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</si>
  <si>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</si>
  <si>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</si>
  <si>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</si>
  <si>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</si>
  <si>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</si>
  <si>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</si>
  <si>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</si>
  <si>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</si>
  <si>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</si>
  <si>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</si>
  <si>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</si>
  <si>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</si>
  <si>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</si>
  <si>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</si>
  <si>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</si>
  <si>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</si>
  <si>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</si>
  <si>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</si>
  <si>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</si>
  <si>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</si>
  <si>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</si>
  <si>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</si>
  <si>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</si>
  <si>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</si>
  <si>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</si>
  <si>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</si>
  <si>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</si>
  <si>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</si>
  <si>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</si>
  <si>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</si>
  <si>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</si>
  <si>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</si>
  <si>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</si>
  <si>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</si>
  <si>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</si>
  <si>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</si>
  <si>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</si>
  <si>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</si>
  <si>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</si>
  <si>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</si>
  <si>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</si>
  <si>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</si>
  <si>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</si>
  <si>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</si>
  <si>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</si>
  <si>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</si>
  <si>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</si>
  <si>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</si>
  <si>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</si>
  <si>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</si>
  <si>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</si>
  <si>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</si>
  <si>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</si>
  <si>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</si>
  <si>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</si>
  <si>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</si>
  <si>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</si>
  <si>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</si>
  <si>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</si>
  <si>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</si>
  <si>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</si>
  <si>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</si>
  <si>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</si>
  <si>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</si>
  <si>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</si>
  <si>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</si>
  <si>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</si>
  <si>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</si>
  <si>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</si>
  <si>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</si>
  <si>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</si>
  <si>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</si>
  <si>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</si>
  <si>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</si>
  <si>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</si>
  <si>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</si>
  <si>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</si>
  <si>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</si>
  <si>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</si>
  <si>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</si>
  <si>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</si>
  <si>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</si>
  <si>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</si>
  <si>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</si>
  <si>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</si>
  <si>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</si>
  <si>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</si>
  <si>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</si>
  <si>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</si>
  <si>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</si>
  <si>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</si>
  <si>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</si>
  <si>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</si>
  <si>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</si>
  <si>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</si>
  <si>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</si>
  <si>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</si>
  <si>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</si>
  <si>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</si>
  <si>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</si>
  <si>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</si>
  <si>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</si>
  <si>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</si>
  <si>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</si>
  <si>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</si>
  <si>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</si>
  <si>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</si>
  <si>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</si>
  <si>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</si>
  <si>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</si>
  <si>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</si>
  <si>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</si>
  <si>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</si>
  <si>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</si>
  <si>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</si>
  <si>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</si>
  <si>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</si>
  <si>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</si>
  <si>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</si>
  <si>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</si>
  <si>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</si>
  <si>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</si>
  <si>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</si>
  <si>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</si>
  <si>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</si>
  <si>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</si>
  <si>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</si>
  <si>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</si>
  <si>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</si>
  <si>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</si>
  <si>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</si>
  <si>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</si>
  <si>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</si>
  <si>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</si>
  <si>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</si>
  <si>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</si>
  <si>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</si>
  <si>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</si>
  <si>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</si>
  <si>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</si>
  <si>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</si>
  <si>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</si>
  <si>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</si>
  <si>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</si>
  <si>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</si>
  <si>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</si>
  <si>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</si>
  <si>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</si>
  <si>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</si>
  <si>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</si>
  <si>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</si>
  <si>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</si>
  <si>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</si>
  <si>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</si>
  <si>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</si>
  <si>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</si>
  <si>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</si>
  <si>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</si>
  <si>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</si>
  <si>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</si>
  <si>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</si>
  <si>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</si>
  <si>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</si>
  <si>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</si>
  <si>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</si>
  <si>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</si>
  <si>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</si>
  <si>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</si>
  <si>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</si>
  <si>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</si>
  <si>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</si>
  <si>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</si>
  <si>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</si>
  <si>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</si>
  <si>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</si>
  <si>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</si>
  <si>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</si>
  <si>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</si>
  <si>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</si>
  <si>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</si>
  <si>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</si>
  <si>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</si>
  <si>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</si>
  <si>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</si>
  <si>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</si>
  <si>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</si>
  <si>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</si>
  <si>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</si>
  <si>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</si>
  <si>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</si>
  <si>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</si>
  <si>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</si>
  <si>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</si>
  <si>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</si>
  <si>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</si>
  <si>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</si>
  <si>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</si>
  <si>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</si>
  <si>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</si>
  <si>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</si>
  <si>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</si>
  <si>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</si>
  <si>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</si>
  <si>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</si>
  <si>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</si>
  <si>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</si>
  <si>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</si>
  <si>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</si>
  <si>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</si>
  <si>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</si>
  <si>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</si>
  <si>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</si>
  <si>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</si>
  <si>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</si>
  <si>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</si>
  <si>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</si>
  <si>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</si>
  <si>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</si>
  <si>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</si>
  <si>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</si>
  <si>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</si>
  <si>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</si>
  <si>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</si>
  <si>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</si>
  <si>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</si>
  <si>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</si>
  <si>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</si>
  <si>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</si>
  <si>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</si>
  <si>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</si>
  <si>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</si>
  <si>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</si>
  <si>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</si>
  <si>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</si>
  <si>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</si>
  <si>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</si>
  <si>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</si>
  <si>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</si>
  <si>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</si>
  <si>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</si>
  <si>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</si>
  <si>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</si>
  <si>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</si>
  <si>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</si>
  <si>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</si>
  <si>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</si>
  <si>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</si>
  <si>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</si>
  <si>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</si>
  <si>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</si>
  <si>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</si>
  <si>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</si>
  <si>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</si>
  <si>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</si>
  <si>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</si>
  <si>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</si>
  <si>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</si>
  <si>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</si>
  <si>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</si>
  <si>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</si>
  <si>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</si>
  <si>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</si>
  <si>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</si>
  <si>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</si>
  <si>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</si>
  <si>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</si>
  <si>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</si>
  <si>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</si>
  <si>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</si>
  <si>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</si>
  <si>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</si>
  <si>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</si>
  <si>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</si>
  <si>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</si>
  <si>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</si>
  <si>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</si>
  <si>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</si>
  <si>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</si>
  <si>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</si>
  <si>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</si>
  <si>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</si>
  <si>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</si>
  <si>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</si>
  <si>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</si>
  <si>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</si>
  <si>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</si>
  <si>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</si>
  <si>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</si>
  <si>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</si>
  <si>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</si>
  <si>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</si>
  <si>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</si>
  <si>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</si>
  <si>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</si>
  <si>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</si>
  <si>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</si>
  <si>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</si>
  <si>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</si>
  <si>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</si>
  <si>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</si>
  <si>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</si>
  <si>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</si>
  <si>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</si>
  <si>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</si>
  <si>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</si>
  <si>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</si>
  <si>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</si>
  <si>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</si>
  <si>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</si>
  <si>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</si>
  <si>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</si>
  <si>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</si>
  <si>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</si>
  <si>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</si>
  <si>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</si>
  <si>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</si>
  <si>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</si>
  <si>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</si>
  <si>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</si>
  <si>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</si>
  <si>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</si>
  <si>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</si>
  <si>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</si>
  <si>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</si>
  <si>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</si>
  <si>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</si>
  <si>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</si>
  <si>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</si>
  <si>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</si>
  <si>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</si>
  <si>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</si>
  <si>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</si>
  <si>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</si>
  <si>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</si>
  <si>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</si>
  <si>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</si>
  <si>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</si>
  <si>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</si>
  <si>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</si>
  <si>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</si>
  <si>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</si>
  <si>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</si>
  <si>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</si>
  <si>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</si>
  <si>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</si>
  <si>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</si>
  <si>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</si>
  <si>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</si>
  <si>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</si>
  <si>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</si>
  <si>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</si>
  <si>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</si>
  <si>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</si>
  <si>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</si>
  <si>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</si>
  <si>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</si>
  <si>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</si>
  <si>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</si>
  <si>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</si>
  <si>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</si>
  <si>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</si>
  <si>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</si>
  <si>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</si>
  <si>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</si>
  <si>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</si>
  <si>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</si>
  <si>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</si>
  <si>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</si>
  <si>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</si>
  <si>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</si>
  <si>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</si>
  <si>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</si>
  <si>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</si>
  <si>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</si>
  <si>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</si>
  <si>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</si>
  <si>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</si>
  <si>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</si>
  <si>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</si>
  <si>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</si>
  <si>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</si>
  <si>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</si>
  <si>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</si>
  <si>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</si>
  <si>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</si>
  <si>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</si>
  <si>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</si>
  <si>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</si>
  <si>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</si>
  <si>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</si>
  <si>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</si>
  <si>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</si>
  <si>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</si>
  <si>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</si>
  <si>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</si>
  <si>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</si>
  <si>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</si>
  <si>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</si>
  <si>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</si>
  <si>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</si>
  <si>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</si>
  <si>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</si>
  <si>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</si>
  <si>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</si>
  <si>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</si>
  <si>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</si>
  <si>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</si>
  <si>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</si>
  <si>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</si>
  <si>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</si>
  <si>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</si>
  <si>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</si>
  <si>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</si>
  <si>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</si>
  <si>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</si>
  <si>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</si>
  <si>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</si>
  <si>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</si>
  <si>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</si>
  <si>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</si>
  <si>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</si>
  <si>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</si>
  <si>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</si>
  <si>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</si>
  <si>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</si>
  <si>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</si>
  <si>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</si>
  <si>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</si>
  <si>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</si>
  <si>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</si>
  <si>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</si>
  <si>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</si>
  <si>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</si>
  <si>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</si>
  <si>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</si>
  <si>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</si>
  <si>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</si>
  <si>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</si>
  <si>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</si>
  <si>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</si>
  <si>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</si>
  <si>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</si>
  <si>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</si>
  <si>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</si>
  <si>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</si>
  <si>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</si>
  <si>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</si>
  <si>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</si>
  <si>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</si>
  <si>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</si>
  <si>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</si>
  <si>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</si>
  <si>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</si>
  <si>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</si>
  <si>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</si>
  <si>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</si>
  <si>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</si>
  <si>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</si>
  <si>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</si>
  <si>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</si>
  <si>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</si>
  <si>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</si>
  <si>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</si>
  <si>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</si>
  <si>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</si>
  <si>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</si>
  <si>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</si>
  <si>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</si>
  <si>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</si>
  <si>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</si>
  <si>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</si>
  <si>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</si>
  <si>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</si>
  <si>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</si>
  <si>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</si>
  <si>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</si>
  <si>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</si>
  <si>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</si>
  <si>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</si>
  <si>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</si>
  <si>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</si>
  <si>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</si>
  <si>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</si>
  <si>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</si>
  <si>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</si>
  <si>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</si>
  <si>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</si>
  <si>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</si>
  <si>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</si>
  <si>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</si>
  <si>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</si>
  <si>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</si>
  <si>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</si>
  <si>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</si>
  <si>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</si>
  <si>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</si>
  <si>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</si>
  <si>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</si>
  <si>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</si>
  <si>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</si>
  <si>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</si>
  <si>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</si>
  <si>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</si>
  <si>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</si>
  <si>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</si>
  <si>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</si>
  <si>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</si>
  <si>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</si>
  <si>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</si>
  <si>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</si>
  <si>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</si>
  <si>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</si>
  <si>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</si>
  <si>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</si>
  <si>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</si>
  <si>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</si>
  <si>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</si>
  <si>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</si>
  <si>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</si>
  <si>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</si>
  <si>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</si>
  <si>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</si>
  <si>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</si>
  <si>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</si>
  <si>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</si>
  <si>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</si>
  <si>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</si>
  <si>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</si>
  <si>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</si>
  <si>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</si>
  <si>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</si>
  <si>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</si>
  <si>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</si>
  <si>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</si>
  <si>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</si>
  <si>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</si>
  <si>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</si>
  <si>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</si>
  <si>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</si>
  <si>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</si>
  <si>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</si>
  <si>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</si>
  <si>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</si>
  <si>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</si>
  <si>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</si>
  <si>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</si>
  <si>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</si>
  <si>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</si>
  <si>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</si>
  <si>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</si>
  <si>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</si>
  <si>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</si>
  <si>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</si>
  <si>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</si>
  <si>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</si>
  <si>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</si>
  <si>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</si>
  <si>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</si>
  <si>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</si>
  <si>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</si>
  <si>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</si>
  <si>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</si>
  <si>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</si>
  <si>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</si>
  <si>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</si>
  <si>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</si>
  <si>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</si>
  <si>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</si>
  <si>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</si>
  <si>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</si>
  <si>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</si>
  <si>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</si>
  <si>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</si>
  <si>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</si>
  <si>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</si>
  <si>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</si>
  <si>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</si>
  <si>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</si>
  <si>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</si>
  <si>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</si>
  <si>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</si>
  <si>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</si>
  <si>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</si>
  <si>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</si>
  <si>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</si>
  <si>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</si>
  <si>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</si>
  <si>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</si>
  <si>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</si>
  <si>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</si>
  <si>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</si>
  <si>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</si>
  <si>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</si>
  <si>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</si>
  <si>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</si>
  <si>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</si>
  <si>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</si>
  <si>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</si>
  <si>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</si>
  <si>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</si>
  <si>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</si>
  <si>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</si>
  <si>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</si>
  <si>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</si>
  <si>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</si>
  <si>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</si>
  <si>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</si>
  <si>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</si>
  <si>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</si>
  <si>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</si>
  <si>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</si>
  <si>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</si>
  <si>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</si>
  <si>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</si>
  <si>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</si>
  <si>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</si>
  <si>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</si>
  <si>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</si>
  <si>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</si>
  <si>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</si>
  <si>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</si>
  <si>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</si>
  <si>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</si>
  <si>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</si>
  <si>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</si>
  <si>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</si>
  <si>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</si>
  <si>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</si>
  <si>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</si>
  <si>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</si>
  <si>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</si>
  <si>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</si>
  <si>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</si>
  <si>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</si>
  <si>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</si>
  <si>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</si>
  <si>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</si>
  <si>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</si>
  <si>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</si>
  <si>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</si>
  <si>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</si>
  <si>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</si>
  <si>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</si>
  <si>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</si>
  <si>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</si>
  <si>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</si>
  <si>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</si>
  <si>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</si>
  <si>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</si>
  <si>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</si>
  <si>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</si>
  <si>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</si>
  <si>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</si>
  <si>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</si>
  <si>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</si>
  <si>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</si>
  <si>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</si>
  <si>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</si>
  <si>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</si>
  <si>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</si>
  <si>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</si>
  <si>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</si>
  <si>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</si>
  <si>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</si>
  <si>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</si>
  <si>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</si>
  <si>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</si>
  <si>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</si>
  <si>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</si>
  <si>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</si>
  <si>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</si>
  <si>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</si>
  <si>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</si>
  <si>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</si>
  <si>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</si>
  <si>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</si>
  <si>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</si>
  <si>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</si>
  <si>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</si>
  <si>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</si>
  <si>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</si>
  <si>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</si>
  <si>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</si>
  <si>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</si>
  <si>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</si>
  <si>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</si>
  <si>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</si>
  <si>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</si>
  <si>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</si>
  <si>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</si>
  <si>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</si>
  <si>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</si>
  <si>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</si>
  <si>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</si>
  <si>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</si>
  <si>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</si>
  <si>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</si>
  <si>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</si>
  <si>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</si>
  <si>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</si>
  <si>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</si>
  <si>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</si>
  <si>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</si>
  <si>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</si>
  <si>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</si>
  <si>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</si>
  <si>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</si>
  <si>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</si>
  <si>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</si>
  <si>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</si>
  <si>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</si>
  <si>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</si>
  <si>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</si>
  <si>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</si>
  <si>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</si>
  <si>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</si>
  <si>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</si>
  <si>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</si>
  <si>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</si>
  <si>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</si>
  <si>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</si>
  <si>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</si>
  <si>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</si>
  <si>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</si>
  <si>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</si>
  <si>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</si>
  <si>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</si>
  <si>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</si>
  <si>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</si>
  <si>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</si>
  <si>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</si>
  <si>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</si>
  <si>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</si>
  <si>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</si>
  <si>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</si>
  <si>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</si>
  <si>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</si>
  <si>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</si>
  <si>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</si>
  <si>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</si>
  <si>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</si>
  <si>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</si>
  <si>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</si>
  <si>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</si>
  <si>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</si>
  <si>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</si>
  <si>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</si>
  <si>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</si>
  <si>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</si>
  <si>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</si>
  <si>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</si>
  <si>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</si>
  <si>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</si>
  <si>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</si>
  <si>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</si>
  <si>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</si>
  <si>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</si>
  <si>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</si>
  <si>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</si>
  <si>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</si>
  <si>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</si>
  <si>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</si>
  <si>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</si>
  <si>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</si>
  <si>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</si>
  <si>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</si>
  <si>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</si>
  <si>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</si>
  <si>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</si>
  <si>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</si>
  <si>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</si>
  <si>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</si>
  <si>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</si>
  <si>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</si>
  <si>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</si>
  <si>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</si>
  <si>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</si>
  <si>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</si>
  <si>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</si>
  <si>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</si>
  <si>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</si>
  <si>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</si>
  <si>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</si>
  <si>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</si>
  <si>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</si>
  <si>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</si>
  <si>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</si>
  <si>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</si>
  <si>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</si>
  <si>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</si>
  <si>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</si>
  <si>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</si>
  <si>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</si>
  <si>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</si>
  <si>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</si>
  <si>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</si>
  <si>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</si>
  <si>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</si>
  <si>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</si>
  <si>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</si>
  <si>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</si>
  <si>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</si>
  <si>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</si>
  <si>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</si>
  <si>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</si>
  <si>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</si>
  <si>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</si>
  <si>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</si>
  <si>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</si>
  <si>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</si>
  <si>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</si>
  <si>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</si>
  <si>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</si>
  <si>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</si>
  <si>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</si>
  <si>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</si>
  <si>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</si>
  <si>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</si>
  <si>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</si>
  <si>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</si>
  <si>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</si>
  <si>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</si>
  <si>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</si>
  <si>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</si>
  <si>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</si>
  <si>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</si>
  <si>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</si>
  <si>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</si>
  <si>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</si>
  <si>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</si>
  <si>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</si>
  <si>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</si>
  <si>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</si>
  <si>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</si>
  <si>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</si>
  <si>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</si>
  <si>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</si>
  <si>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</si>
  <si>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</si>
  <si>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</si>
  <si>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</si>
  <si>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</si>
  <si>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</si>
  <si>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</si>
  <si>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</si>
  <si>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</si>
  <si>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</si>
  <si>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</si>
  <si>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</si>
  <si>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</si>
  <si>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</si>
  <si>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</si>
  <si>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</si>
  <si>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</si>
  <si>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</si>
  <si>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</si>
  <si>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</si>
  <si>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</si>
  <si>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</si>
  <si>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</si>
  <si>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</si>
  <si>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</si>
  <si>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</si>
  <si>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</si>
  <si>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</si>
  <si>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</si>
  <si>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</si>
  <si>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</si>
  <si>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</si>
  <si>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</si>
  <si>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</si>
  <si>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</si>
  <si>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</si>
  <si>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</si>
  <si>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</si>
  <si>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</si>
  <si>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</si>
  <si>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</si>
  <si>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</si>
  <si>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</si>
  <si>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</si>
  <si>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</si>
  <si>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</si>
  <si>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</si>
  <si>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</si>
  <si>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</si>
  <si>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</si>
  <si>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</si>
  <si>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</si>
  <si>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</si>
  <si>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</si>
  <si>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</si>
  <si>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</si>
  <si>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</si>
  <si>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</si>
  <si>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</si>
  <si>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</si>
  <si>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</si>
  <si>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</si>
  <si>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</si>
  <si>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</si>
  <si>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</si>
  <si>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</si>
  <si>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</si>
  <si>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</si>
  <si>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</si>
  <si>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</si>
  <si>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</si>
  <si>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</si>
  <si>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</si>
  <si>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</si>
  <si>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</si>
  <si>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</si>
  <si>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</si>
  <si>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</si>
  <si>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</si>
  <si>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</si>
  <si>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</si>
  <si>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</si>
  <si>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</si>
  <si>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</si>
  <si>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</si>
  <si>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</si>
  <si>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</si>
  <si>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</si>
  <si>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</si>
  <si>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</si>
  <si>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</si>
  <si>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</si>
  <si>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</si>
  <si>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</si>
  <si>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</si>
  <si>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</si>
  <si>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</si>
  <si>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</si>
  <si>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</si>
  <si>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</si>
  <si>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</si>
  <si>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</si>
  <si>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</si>
  <si>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</si>
  <si>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</si>
  <si>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</si>
  <si>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</si>
  <si>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</si>
  <si>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</si>
  <si>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</si>
  <si>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</si>
  <si>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</si>
  <si>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</si>
  <si>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</si>
  <si>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</si>
  <si>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</si>
  <si>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</si>
  <si>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</si>
  <si>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</si>
  <si>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</si>
  <si>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</si>
  <si>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</si>
  <si>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</si>
  <si>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</si>
  <si>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</si>
  <si>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</si>
  <si>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</si>
  <si>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</si>
  <si>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</si>
  <si>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</si>
  <si>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</si>
  <si>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</si>
  <si>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</si>
  <si>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</si>
  <si>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</si>
  <si>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</si>
  <si>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</si>
  <si>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</si>
  <si>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</si>
  <si>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</si>
  <si>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</si>
  <si>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</si>
  <si>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</si>
  <si>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</si>
  <si>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</si>
  <si>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</si>
  <si>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</si>
  <si>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</si>
  <si>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</si>
  <si>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</si>
  <si>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</si>
  <si>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</si>
  <si>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</si>
  <si>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</si>
  <si>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</si>
  <si>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</si>
  <si>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</si>
  <si>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</si>
  <si>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</si>
  <si>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</si>
  <si>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</si>
  <si>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</si>
  <si>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</si>
  <si>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</si>
  <si>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</si>
  <si>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</si>
  <si>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</si>
  <si>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</si>
  <si>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</si>
  <si>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</si>
  <si>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</si>
  <si>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</si>
  <si>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</si>
  <si>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</si>
  <si>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</si>
  <si>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</si>
  <si>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</si>
  <si>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</si>
  <si>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</si>
  <si>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</si>
  <si>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</si>
  <si>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</si>
  <si>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</si>
  <si>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</si>
  <si>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</si>
  <si>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</si>
  <si>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</si>
  <si>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</si>
  <si>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</si>
  <si>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</si>
  <si>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</si>
  <si>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</si>
  <si>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</si>
  <si>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</si>
  <si>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</si>
  <si>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</si>
  <si>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</si>
  <si>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</si>
  <si>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</si>
  <si>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</si>
  <si>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</si>
  <si>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</si>
  <si>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</si>
  <si>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</si>
  <si>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</si>
  <si>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</si>
  <si>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</si>
  <si>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</si>
  <si>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</si>
  <si>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</si>
  <si>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</si>
  <si>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</si>
  <si>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</si>
  <si>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</si>
  <si>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</si>
  <si>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</si>
  <si>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</si>
  <si>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</si>
  <si>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</si>
  <si>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</si>
  <si>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</si>
  <si>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</si>
  <si>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</si>
  <si>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</si>
  <si>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</si>
  <si>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</si>
  <si>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</si>
  <si>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</si>
  <si>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</si>
  <si>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</si>
  <si>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</si>
  <si>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</si>
  <si>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</si>
  <si>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</si>
  <si>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</si>
  <si>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</si>
  <si>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</si>
  <si>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</si>
  <si>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</si>
  <si>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</si>
  <si>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</si>
  <si>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</si>
  <si>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</si>
  <si>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</si>
  <si>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</si>
  <si>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</si>
  <si>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</si>
  <si>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</si>
  <si>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</si>
  <si>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</si>
  <si>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</si>
  <si>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</si>
  <si>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</si>
  <si>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</si>
  <si>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</si>
  <si>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</si>
  <si>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</si>
  <si>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</si>
  <si>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</si>
  <si>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</si>
  <si>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</si>
  <si>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</si>
  <si>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</si>
  <si>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</si>
  <si>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</si>
  <si>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</si>
  <si>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</si>
  <si>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</si>
  <si>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</si>
  <si>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</si>
  <si>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</si>
  <si>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</si>
  <si>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</si>
  <si>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</si>
  <si>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</si>
  <si>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</si>
  <si>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</si>
  <si>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</si>
  <si>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</si>
  <si>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</si>
  <si>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</si>
  <si>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</si>
  <si>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</si>
  <si>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</si>
  <si>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</si>
  <si>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</si>
  <si>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</si>
  <si>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</si>
  <si>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</si>
  <si>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</si>
  <si>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</si>
  <si>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</si>
  <si>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</si>
  <si>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</si>
  <si>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</si>
  <si>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</si>
  <si>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</si>
  <si>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</si>
  <si>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</si>
  <si>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</si>
  <si>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</si>
  <si>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</si>
  <si>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</si>
  <si>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</si>
  <si>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</si>
  <si>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</si>
  <si>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</si>
  <si>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</si>
  <si>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</si>
  <si>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</si>
  <si>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</si>
  <si>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</si>
  <si>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</si>
  <si>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</si>
  <si>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</si>
  <si>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</si>
  <si>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</si>
  <si>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</si>
  <si>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</si>
  <si>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</si>
  <si>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</si>
  <si>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</si>
  <si>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</si>
  <si>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</si>
  <si>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</si>
  <si>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</si>
  <si>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</si>
  <si>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</si>
  <si>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</si>
  <si>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</si>
  <si>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</si>
  <si>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</si>
  <si>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</si>
  <si>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</si>
  <si>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</si>
  <si>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</si>
  <si>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</si>
  <si>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</si>
  <si>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</si>
  <si>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</si>
  <si>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</si>
  <si>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</si>
  <si>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</si>
  <si>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</si>
  <si>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</si>
  <si>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</si>
  <si>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</si>
  <si>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</si>
  <si>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</si>
  <si>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</si>
  <si>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</si>
  <si>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</si>
  <si>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</si>
  <si>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</si>
  <si>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</si>
  <si>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</si>
  <si>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</si>
  <si>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</si>
  <si>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</si>
  <si>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</si>
  <si>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</si>
  <si>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</si>
  <si>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</si>
  <si>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</si>
  <si>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</si>
  <si>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</si>
  <si>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</si>
  <si>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</si>
  <si>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</si>
  <si>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</si>
  <si>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</si>
  <si>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</si>
  <si>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</si>
  <si>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</si>
  <si>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</si>
  <si>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</si>
  <si>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</si>
  <si>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</si>
  <si>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</si>
  <si>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</si>
  <si>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</si>
  <si>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</si>
  <si>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</si>
  <si>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</si>
  <si>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</si>
  <si>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</si>
  <si>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</si>
  <si>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</si>
  <si>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</si>
  <si>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</si>
  <si>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</si>
  <si>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</si>
  <si>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</si>
  <si>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</si>
  <si>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</si>
  <si>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</si>
  <si>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</si>
  <si>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</si>
  <si>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</si>
  <si>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</si>
  <si>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</si>
  <si>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</si>
  <si>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</si>
  <si>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</si>
  <si>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</si>
  <si>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</si>
  <si>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</si>
  <si>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</si>
  <si>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</si>
  <si>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</si>
  <si>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</si>
  <si>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</si>
  <si>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</si>
  <si>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</si>
  <si>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</si>
  <si>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</si>
  <si>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</si>
  <si>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</si>
  <si>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</si>
  <si>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</si>
  <si>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</si>
  <si>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</si>
  <si>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</si>
  <si>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</si>
  <si>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</si>
  <si>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</si>
  <si>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</si>
  <si>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</si>
  <si>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</si>
  <si>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</si>
  <si>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</si>
  <si>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</si>
  <si>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</si>
  <si>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</si>
  <si>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</si>
  <si>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</si>
  <si>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</si>
  <si>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</si>
  <si>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</si>
  <si>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</si>
  <si>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</si>
  <si>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</si>
  <si>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</si>
  <si>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</si>
  <si>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</si>
  <si>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</si>
  <si>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</si>
  <si>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</si>
  <si>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</si>
  <si>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</si>
  <si>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</si>
  <si>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</si>
  <si>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</si>
  <si>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</si>
  <si>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</si>
  <si>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</si>
  <si>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</si>
  <si>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</si>
  <si>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</si>
  <si>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</si>
  <si>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</si>
  <si>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</si>
  <si>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</si>
  <si>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</si>
  <si>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</si>
  <si>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</si>
  <si>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</si>
  <si>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</si>
  <si>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</si>
  <si>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</si>
  <si>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</si>
  <si>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</si>
  <si>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</si>
  <si>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</si>
  <si>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</si>
  <si>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</si>
  <si>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</si>
  <si>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</si>
  <si>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</si>
  <si>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</si>
  <si>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</si>
  <si>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</si>
  <si>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</si>
  <si>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</si>
  <si>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</si>
  <si>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</si>
  <si>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</si>
  <si>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</si>
  <si>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</si>
  <si>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</si>
  <si>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</si>
  <si>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</si>
  <si>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</si>
  <si>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</si>
  <si>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</si>
  <si>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</si>
  <si>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</si>
  <si>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</si>
  <si>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</si>
  <si>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</si>
  <si>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</si>
  <si>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</si>
  <si>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</si>
  <si>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</si>
  <si>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</si>
  <si>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</si>
  <si>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</si>
  <si>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</si>
  <si>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</si>
  <si>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</si>
  <si>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</si>
  <si>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</si>
  <si>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</si>
  <si>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</si>
  <si>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</si>
  <si>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</si>
  <si>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</si>
  <si>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</si>
  <si>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</si>
  <si>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</si>
  <si>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</si>
  <si>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</si>
  <si>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</si>
  <si>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</si>
  <si>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</si>
  <si>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</si>
  <si>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</si>
  <si>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</si>
  <si>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</si>
  <si>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</si>
  <si>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</si>
  <si>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</si>
  <si>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</si>
  <si>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</si>
  <si>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</si>
  <si>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</si>
  <si>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</si>
  <si>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</si>
  <si>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</si>
  <si>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</si>
  <si>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</si>
  <si>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</si>
  <si>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</si>
  <si>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</si>
  <si>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</si>
  <si>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</si>
  <si>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</si>
  <si>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</si>
  <si>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</si>
  <si>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</si>
  <si>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</si>
  <si>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</si>
  <si>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</si>
  <si>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</si>
  <si>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</si>
  <si>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</si>
  <si>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</si>
  <si>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</si>
  <si>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</si>
  <si>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</si>
  <si>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</si>
  <si>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</si>
  <si>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</si>
  <si>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</si>
  <si>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</si>
  <si>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</si>
  <si>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</si>
  <si>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</si>
  <si>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</si>
  <si>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</si>
  <si>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</si>
  <si>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</si>
  <si>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</si>
  <si>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</si>
  <si>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</si>
  <si>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</si>
  <si>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</si>
  <si>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</si>
  <si>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</si>
  <si>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</si>
  <si>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</si>
  <si>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</si>
  <si>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</si>
  <si>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</si>
  <si>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</si>
  <si>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</si>
  <si>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</si>
  <si>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</si>
  <si>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</si>
  <si>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</si>
  <si>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</si>
  <si>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</si>
  <si>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</si>
  <si>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</si>
  <si>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</si>
  <si>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</si>
  <si>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</si>
  <si>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</si>
  <si>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</si>
  <si>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</si>
  <si>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</si>
  <si>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</si>
  <si>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</si>
  <si>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</si>
  <si>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</si>
  <si>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</si>
  <si>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</si>
  <si>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</si>
  <si>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</si>
  <si>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</si>
  <si>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</si>
  <si>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</si>
  <si>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</si>
  <si>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</si>
  <si>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</si>
  <si>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</si>
  <si>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</si>
  <si>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</si>
  <si>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</si>
  <si>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</si>
  <si>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</si>
  <si>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</si>
  <si>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</si>
  <si>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</si>
  <si>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</si>
  <si>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</si>
  <si>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</si>
  <si>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</si>
  <si>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</si>
  <si>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</si>
  <si>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</si>
  <si>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</si>
  <si>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</si>
  <si>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</si>
  <si>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</si>
  <si>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</si>
  <si>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</si>
  <si>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</si>
  <si>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</si>
  <si>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</si>
  <si>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</si>
  <si>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</si>
  <si>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</si>
  <si>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</si>
  <si>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</si>
  <si>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</si>
  <si>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</si>
  <si>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</si>
  <si>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</si>
  <si>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</si>
  <si>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</si>
  <si>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</si>
  <si>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</si>
  <si>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</si>
  <si>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</si>
  <si>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</si>
  <si>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</si>
  <si>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</si>
  <si>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</si>
  <si>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</si>
  <si>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</si>
  <si>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</si>
  <si>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</si>
  <si>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</si>
  <si>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</si>
  <si>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</si>
  <si>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</si>
  <si>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</si>
  <si>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</si>
  <si>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</si>
  <si>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</si>
  <si>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</si>
  <si>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</si>
  <si>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</si>
  <si>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</si>
  <si>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</si>
  <si>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</si>
  <si>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</si>
  <si>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</si>
  <si>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</si>
  <si>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</si>
  <si>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</si>
  <si>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</si>
  <si>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</si>
  <si>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</si>
  <si>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</si>
  <si>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</si>
  <si>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</si>
  <si>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</si>
  <si>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</si>
  <si>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</si>
  <si>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</si>
  <si>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</si>
  <si>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</si>
  <si>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</si>
  <si>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</si>
  <si>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</si>
  <si>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</si>
  <si>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</si>
  <si>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</si>
  <si>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</si>
  <si>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</si>
  <si>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</si>
  <si>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</si>
  <si>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</si>
  <si>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</si>
  <si>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</si>
  <si>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</si>
  <si>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</si>
  <si>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</si>
  <si>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</si>
  <si>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</si>
  <si>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</si>
  <si>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</si>
  <si>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</si>
  <si>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</si>
  <si>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</si>
  <si>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</si>
  <si>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</si>
  <si>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</si>
  <si>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</si>
  <si>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</si>
  <si>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</si>
  <si>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</si>
  <si>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</si>
  <si>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</si>
  <si>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</si>
  <si>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</si>
  <si>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</si>
  <si>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</si>
  <si>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</si>
  <si>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</si>
  <si>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</si>
  <si>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</si>
  <si>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</si>
  <si>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</si>
  <si>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</si>
  <si>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</si>
  <si>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</si>
  <si>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</si>
  <si>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</si>
  <si>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</si>
  <si>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</si>
  <si>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</si>
  <si>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</si>
  <si>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</si>
  <si>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</si>
  <si>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</si>
  <si>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</si>
  <si>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</si>
  <si>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</si>
  <si>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</si>
  <si>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</si>
  <si>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</si>
  <si>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</si>
  <si>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</si>
  <si>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</si>
  <si>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</si>
  <si>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</si>
  <si>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</si>
  <si>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</si>
  <si>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</si>
  <si>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</si>
  <si>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</si>
  <si>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</si>
  <si>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</si>
  <si>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</si>
  <si>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</si>
  <si>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</si>
  <si>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</si>
  <si>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</si>
  <si>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</si>
  <si>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</si>
  <si>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</si>
  <si>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</si>
  <si>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</si>
  <si>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</si>
  <si>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</si>
  <si>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</si>
  <si>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</si>
  <si>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</si>
  <si>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</si>
  <si>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</si>
  <si>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</si>
  <si>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</si>
  <si>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</si>
  <si>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</si>
  <si>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</si>
  <si>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</si>
  <si>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</si>
  <si>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</si>
  <si>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</si>
  <si>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</si>
  <si>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</si>
  <si>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</si>
  <si>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</si>
  <si>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</si>
  <si>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</si>
  <si>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</si>
  <si>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</si>
  <si>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</si>
  <si>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</si>
  <si>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</si>
  <si>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</si>
  <si>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</si>
  <si>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</si>
  <si>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</si>
  <si>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</si>
  <si>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</si>
  <si>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</si>
  <si>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</si>
  <si>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</si>
  <si>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</si>
  <si>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</si>
  <si>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</si>
  <si>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</si>
  <si>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</si>
  <si>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</si>
  <si>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</si>
  <si>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</si>
  <si>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</si>
  <si>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</si>
  <si>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</si>
  <si>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</si>
  <si>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</si>
  <si>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</si>
  <si>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</si>
  <si>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</si>
  <si>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</si>
  <si>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</si>
  <si>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</si>
  <si>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</si>
  <si>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</si>
  <si>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</si>
  <si>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</si>
  <si>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</si>
  <si>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</si>
  <si>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</si>
  <si>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</si>
  <si>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</si>
  <si>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</si>
  <si>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</si>
  <si>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</si>
  <si>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</si>
  <si>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</si>
  <si>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</si>
  <si>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</si>
  <si>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</si>
  <si>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</si>
  <si>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</si>
  <si>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</si>
  <si>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</si>
  <si>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</si>
  <si>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</si>
  <si>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</si>
  <si>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</si>
  <si>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</si>
  <si>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</si>
  <si>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</si>
  <si>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</si>
  <si>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</si>
  <si>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</si>
  <si>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</si>
  <si>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</si>
  <si>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</si>
  <si>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</si>
  <si>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</si>
  <si>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</si>
  <si>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</si>
  <si>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</si>
  <si>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</si>
  <si>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</si>
  <si>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</si>
  <si>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</si>
  <si>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</si>
  <si>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</si>
  <si>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</si>
  <si>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</si>
  <si>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</si>
  <si>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</si>
  <si>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</si>
  <si>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</si>
  <si>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</si>
  <si>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</si>
  <si>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</si>
  <si>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</si>
  <si>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</si>
  <si>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</si>
  <si>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</si>
  <si>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</si>
  <si>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</si>
  <si>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</si>
  <si>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</si>
  <si>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</si>
  <si>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</si>
  <si>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</si>
  <si>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</si>
  <si>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</si>
  <si>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</si>
  <si>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</si>
  <si>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</si>
  <si>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</si>
  <si>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</si>
  <si>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</si>
  <si>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</si>
  <si>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</si>
  <si>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</si>
  <si>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</si>
  <si>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</si>
  <si>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</si>
  <si>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</si>
  <si>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</si>
  <si>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</si>
  <si>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</si>
  <si>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</si>
  <si>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</si>
  <si>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</si>
  <si>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</si>
  <si>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</si>
  <si>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</si>
  <si>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</si>
  <si>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</si>
  <si>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</si>
  <si>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</si>
  <si>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</si>
  <si>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</si>
  <si>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</si>
  <si>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</si>
  <si>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</si>
  <si>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</si>
  <si>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</si>
  <si>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</si>
  <si>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</si>
  <si>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</si>
  <si>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</si>
  <si>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</si>
  <si>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</si>
  <si>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</si>
  <si>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</si>
  <si>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</si>
  <si>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</si>
  <si>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</si>
  <si>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</si>
  <si>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</si>
  <si>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</si>
  <si>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</si>
  <si>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</si>
  <si>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</si>
  <si>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</si>
  <si>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</si>
  <si>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</si>
  <si>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</si>
  <si>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</si>
  <si>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</si>
  <si>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</si>
  <si>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</si>
  <si>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</si>
  <si>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</si>
  <si>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</si>
  <si>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</si>
  <si>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</si>
  <si>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</si>
  <si>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</si>
  <si>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</si>
  <si>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</si>
  <si>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</si>
  <si>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</si>
  <si>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</si>
  <si>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</si>
  <si>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</si>
  <si>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</si>
  <si>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</si>
  <si>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</si>
  <si>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</si>
  <si>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</si>
  <si>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</si>
  <si>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</si>
  <si>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</si>
  <si>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</si>
  <si>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</si>
  <si>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</si>
  <si>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</si>
  <si>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</si>
  <si>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</si>
  <si>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</si>
  <si>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</si>
  <si>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</si>
  <si>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</si>
  <si>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</si>
  <si>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</si>
  <si>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</si>
  <si>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</si>
  <si>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</si>
  <si>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</si>
  <si>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</si>
  <si>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</si>
  <si>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</si>
  <si>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</si>
  <si>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</si>
  <si>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</si>
  <si>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</si>
  <si>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</si>
  <si>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</si>
  <si>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</si>
  <si>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</si>
  <si>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</si>
  <si>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</si>
  <si>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</si>
  <si>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</si>
  <si>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</si>
  <si>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</si>
  <si>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</si>
  <si>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</si>
  <si>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</si>
  <si>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</si>
  <si>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</si>
  <si>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</si>
  <si>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</si>
  <si>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</si>
  <si>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</si>
  <si>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</si>
  <si>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</si>
  <si>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</si>
  <si>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</si>
  <si>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</si>
  <si>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</si>
  <si>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</si>
  <si>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</si>
  <si>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</si>
  <si>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</si>
  <si>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</si>
  <si>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</si>
  <si>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</si>
  <si>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</si>
  <si>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</si>
  <si>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</si>
  <si>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</si>
  <si>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</si>
  <si>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</si>
  <si>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</si>
  <si>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</si>
  <si>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</si>
  <si>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</si>
  <si>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</si>
  <si>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</si>
  <si>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</si>
  <si>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</si>
  <si>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</si>
  <si>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</si>
  <si>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</si>
  <si>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</si>
  <si>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</si>
  <si>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</si>
  <si>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</si>
  <si>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</si>
  <si>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</si>
  <si>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</si>
  <si>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</si>
  <si>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</si>
  <si>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</si>
  <si>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</si>
  <si>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</si>
  <si>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</si>
  <si>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</si>
  <si>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</si>
  <si>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</si>
  <si>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</si>
  <si>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</si>
  <si>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</si>
  <si>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</si>
  <si>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</si>
  <si>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</si>
  <si>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</si>
  <si>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</si>
  <si>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</si>
  <si>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</si>
  <si>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</si>
  <si>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</si>
  <si>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</si>
  <si>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</si>
  <si>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</si>
  <si>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</si>
  <si>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</si>
  <si>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</si>
  <si>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</si>
  <si>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</si>
  <si>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</si>
  <si>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</si>
  <si>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</si>
  <si>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</si>
  <si>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</si>
  <si>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</si>
  <si>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</si>
  <si>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</si>
  <si>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</si>
  <si>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</si>
  <si>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</si>
  <si>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</si>
  <si>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</si>
  <si>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</si>
  <si>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</si>
  <si>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</si>
  <si>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</si>
  <si>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</si>
  <si>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</si>
  <si>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</si>
  <si>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</si>
  <si>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</si>
  <si>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</si>
  <si>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</si>
  <si>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</si>
  <si>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</si>
  <si>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</si>
  <si>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</si>
  <si>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</si>
  <si>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</si>
  <si>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</si>
  <si>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</si>
  <si>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</si>
  <si>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</si>
  <si>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</si>
  <si>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</si>
  <si>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</si>
  <si>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</si>
  <si>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</si>
  <si>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</si>
  <si>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</si>
  <si>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</si>
  <si>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</si>
  <si>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</si>
  <si>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</si>
  <si>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</si>
  <si>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</si>
  <si>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</si>
  <si>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</si>
  <si>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</si>
  <si>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</si>
  <si>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</si>
  <si>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</si>
  <si>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</si>
  <si>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</si>
  <si>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</si>
  <si>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</si>
  <si>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</si>
  <si>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</si>
  <si>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</si>
  <si>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</si>
  <si>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</si>
  <si>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</si>
  <si>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</si>
  <si>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</si>
  <si>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</si>
  <si>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</si>
  <si>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</si>
  <si>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</si>
  <si>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</si>
  <si>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</si>
  <si>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</si>
  <si>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</si>
  <si>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</si>
  <si>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</si>
  <si>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</si>
  <si>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</si>
  <si>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</si>
  <si>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</si>
  <si>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</si>
  <si>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</si>
  <si>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</si>
  <si>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</si>
  <si>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</si>
  <si>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</si>
  <si>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</si>
  <si>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</si>
  <si>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</si>
  <si>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</si>
  <si>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</si>
  <si>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</si>
  <si>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</si>
  <si>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</si>
  <si>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</si>
  <si>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</si>
  <si>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</si>
  <si>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</si>
  <si>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</si>
  <si>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</si>
  <si>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</si>
  <si>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</si>
  <si>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</si>
  <si>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</si>
  <si>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</si>
  <si>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</si>
  <si>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</si>
  <si>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</si>
  <si>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</si>
  <si>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</si>
  <si>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</si>
  <si>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</si>
  <si>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</si>
  <si>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</si>
  <si>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</si>
  <si>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</si>
  <si>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</si>
  <si>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</si>
  <si>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</si>
  <si>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</si>
  <si>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</si>
  <si>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</si>
  <si>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</si>
  <si>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</si>
  <si>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</si>
  <si>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</si>
  <si>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</si>
  <si>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</si>
  <si>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</si>
  <si>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</si>
  <si>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</si>
  <si>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</si>
  <si>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</si>
  <si>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</si>
  <si>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</si>
  <si>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</si>
  <si>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</si>
  <si>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</si>
  <si>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</si>
  <si>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</si>
  <si>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</si>
  <si>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</si>
  <si>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</si>
  <si>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</si>
  <si>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</si>
  <si>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</si>
  <si>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</si>
  <si>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</si>
  <si>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</si>
  <si>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</si>
  <si>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</si>
  <si>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</si>
  <si>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</si>
  <si>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</si>
  <si>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</si>
  <si>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</si>
  <si>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</si>
  <si>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</si>
  <si>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</si>
  <si>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</si>
  <si>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</si>
  <si>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</si>
  <si>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</si>
  <si>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</si>
  <si>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</si>
  <si>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</si>
  <si>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</si>
  <si>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</si>
  <si>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</si>
  <si>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</si>
  <si>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</si>
  <si>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</si>
  <si>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</si>
  <si>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</si>
  <si>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</si>
  <si>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</si>
  <si>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</si>
  <si>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</si>
  <si>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</si>
  <si>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</si>
  <si>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</si>
  <si>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</si>
  <si>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</si>
  <si>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</si>
  <si>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</si>
  <si>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</si>
  <si>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</si>
  <si>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</si>
  <si>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</si>
  <si>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</si>
  <si>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</si>
  <si>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</si>
  <si>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</si>
  <si>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</si>
  <si>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</si>
  <si>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</si>
  <si>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</si>
  <si>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</si>
  <si>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</si>
  <si>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</si>
  <si>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</si>
  <si>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</si>
  <si>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</si>
  <si>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</si>
  <si>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</si>
  <si>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</si>
  <si>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</si>
  <si>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</si>
  <si>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</si>
  <si>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</si>
  <si>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</si>
  <si>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</si>
  <si>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</si>
  <si>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</si>
  <si>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</si>
  <si>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</si>
  <si>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</si>
  <si>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</si>
  <si>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</si>
  <si>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</si>
  <si>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</si>
  <si>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</si>
  <si>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</si>
  <si>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</si>
  <si>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</si>
  <si>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</si>
  <si>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</si>
  <si>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</si>
  <si>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</si>
  <si>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</si>
  <si>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</si>
  <si>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</si>
  <si>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</si>
  <si>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</si>
  <si>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</si>
  <si>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</si>
  <si>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</si>
  <si>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</si>
  <si>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</si>
  <si>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</si>
  <si>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</si>
  <si>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</si>
  <si>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</si>
  <si>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</si>
  <si>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</si>
  <si>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</si>
  <si>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</si>
  <si>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</si>
  <si>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</si>
  <si>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</si>
  <si>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</si>
  <si>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</si>
  <si>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</si>
  <si>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</si>
  <si>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</si>
  <si>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</si>
  <si>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</si>
  <si>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</si>
  <si>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</si>
  <si>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</si>
  <si>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</si>
  <si>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</si>
  <si>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</si>
  <si>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</si>
  <si>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</si>
  <si>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</si>
  <si>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</si>
  <si>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</si>
  <si>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</si>
  <si>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</si>
  <si>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</si>
  <si>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</si>
  <si>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</si>
  <si>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</si>
  <si>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</si>
  <si>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</si>
  <si>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</si>
  <si>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</si>
  <si>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</si>
  <si>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</si>
  <si>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</si>
  <si>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</si>
  <si>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</si>
  <si>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</si>
  <si>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</si>
  <si>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</si>
  <si>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</si>
  <si>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</si>
  <si>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</si>
  <si>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</si>
  <si>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</si>
  <si>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</si>
  <si>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</si>
  <si>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</si>
  <si>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</si>
  <si>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</si>
  <si>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</si>
  <si>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</si>
  <si>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</si>
  <si>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</si>
  <si>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</si>
  <si>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</si>
  <si>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</si>
  <si>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</si>
  <si>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</si>
  <si>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</si>
  <si>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</si>
  <si>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</si>
  <si>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</si>
  <si>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</si>
  <si>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</si>
  <si>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</si>
  <si>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</si>
  <si>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</si>
  <si>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</si>
  <si>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</si>
  <si>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</si>
  <si>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</si>
  <si>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</si>
  <si>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</si>
  <si>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</si>
  <si>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</si>
  <si>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</si>
  <si>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</si>
  <si>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</si>
  <si>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</si>
  <si>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</si>
  <si>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</si>
  <si>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</si>
  <si>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</si>
  <si>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</si>
  <si>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</si>
  <si>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</si>
  <si>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</si>
  <si>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</si>
  <si>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</si>
  <si>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</si>
  <si>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</si>
  <si>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</si>
  <si>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</si>
  <si>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</si>
  <si>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</si>
  <si>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</si>
  <si>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</si>
  <si>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</si>
  <si>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</si>
  <si>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</si>
  <si>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</si>
  <si>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</si>
  <si>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</si>
  <si>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</si>
  <si>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</si>
  <si>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</si>
  <si>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</si>
  <si>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</si>
  <si>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</si>
  <si>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</si>
  <si>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</si>
  <si>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</si>
  <si>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</si>
  <si>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</si>
  <si>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</si>
  <si>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</si>
  <si>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</si>
  <si>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</si>
  <si>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</si>
  <si>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</si>
  <si>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</si>
  <si>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</si>
  <si>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</si>
  <si>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</si>
  <si>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</si>
  <si>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</si>
  <si>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</si>
  <si>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</si>
  <si>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</si>
  <si>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</si>
  <si>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</si>
  <si>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</si>
  <si>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</si>
  <si>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</si>
  <si>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</si>
  <si>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</si>
  <si>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</si>
  <si>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</si>
  <si>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</si>
  <si>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</si>
  <si>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</si>
  <si>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</si>
  <si>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</si>
  <si>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</si>
  <si>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</si>
  <si>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</si>
  <si>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</si>
  <si>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</si>
  <si>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</si>
  <si>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</si>
  <si>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</si>
  <si>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</si>
  <si>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</si>
  <si>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</si>
  <si>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</si>
  <si>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</si>
  <si>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</si>
  <si>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</si>
  <si>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</si>
  <si>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</si>
  <si>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</si>
  <si>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</si>
  <si>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</si>
  <si>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</si>
  <si>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</si>
  <si>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</si>
  <si>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</si>
  <si>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</si>
  <si>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</si>
  <si>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</si>
  <si>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</si>
  <si>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</si>
  <si>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</si>
  <si>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</si>
  <si>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</si>
  <si>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</si>
  <si>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</si>
  <si>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</si>
  <si>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</si>
  <si>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</si>
  <si>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</si>
  <si>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</si>
  <si>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</si>
  <si>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</si>
  <si>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</si>
  <si>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</si>
  <si>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</si>
  <si>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</si>
  <si>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</si>
  <si>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</si>
  <si>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</si>
  <si>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</si>
  <si>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</si>
  <si>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</si>
  <si>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</si>
  <si>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</si>
  <si>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</si>
  <si>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</si>
  <si>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</si>
  <si>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</si>
  <si>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</si>
  <si>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</si>
  <si>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</si>
  <si>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</si>
  <si>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</si>
  <si>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</si>
  <si>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</si>
  <si>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</si>
  <si>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</si>
  <si>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</si>
  <si>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</si>
  <si>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</si>
  <si>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</si>
  <si>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</si>
  <si>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</si>
  <si>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</si>
  <si>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</si>
  <si>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</si>
  <si>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</si>
  <si>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</si>
  <si>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</si>
  <si>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</si>
  <si>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</si>
  <si>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</si>
  <si>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</si>
  <si>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</si>
  <si>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</si>
  <si>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</si>
  <si>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</si>
  <si>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</si>
  <si>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</si>
  <si>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</si>
  <si>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</si>
  <si>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</si>
  <si>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</si>
  <si>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</si>
  <si>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</si>
  <si>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</si>
  <si>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</si>
  <si>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</si>
  <si>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</si>
  <si>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</si>
  <si>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</si>
  <si>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</si>
  <si>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</si>
  <si>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</si>
  <si>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</si>
  <si>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</si>
  <si>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</si>
  <si>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</si>
  <si>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</si>
  <si>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</si>
  <si>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</si>
  <si>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</si>
  <si>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</si>
  <si>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</si>
  <si>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</si>
  <si>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</si>
  <si>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</si>
  <si>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</si>
  <si>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</si>
  <si>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</si>
  <si>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</si>
  <si>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</si>
  <si>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</si>
  <si>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</si>
  <si>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</si>
  <si>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</si>
  <si>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</si>
  <si>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</si>
  <si>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</si>
  <si>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</si>
  <si>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</si>
  <si>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</si>
  <si>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</si>
  <si>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</si>
  <si>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</si>
  <si>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</si>
  <si>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</si>
  <si>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</si>
  <si>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</si>
  <si>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</si>
  <si>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</si>
  <si>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</si>
  <si>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</si>
  <si>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</si>
  <si>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</si>
  <si>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</si>
  <si>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</si>
  <si>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</si>
  <si>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</si>
  <si>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</si>
  <si>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</si>
  <si>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</si>
  <si>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</si>
  <si>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</si>
  <si>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</si>
  <si>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</si>
  <si>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</si>
  <si>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</si>
  <si>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</si>
  <si>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</si>
  <si>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</si>
  <si>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</si>
  <si>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</si>
  <si>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</si>
  <si>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</si>
  <si>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</si>
  <si>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</si>
  <si>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</si>
  <si>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</si>
  <si>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</si>
  <si>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</si>
  <si>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</si>
  <si>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</si>
  <si>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</si>
  <si>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</si>
  <si>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</si>
  <si>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</si>
  <si>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</si>
  <si>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</si>
  <si>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</si>
  <si>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</si>
  <si>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</si>
  <si>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</si>
  <si>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</si>
  <si>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</si>
  <si>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</si>
  <si>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</si>
  <si>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</si>
  <si>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</si>
  <si>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</si>
  <si>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</si>
  <si>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</si>
  <si>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</si>
  <si>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</si>
  <si>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</si>
  <si>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</si>
  <si>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</si>
  <si>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</si>
  <si>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</si>
  <si>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</si>
  <si>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</si>
  <si>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</si>
  <si>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</si>
  <si>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</si>
  <si>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</si>
  <si>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</si>
  <si>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</si>
  <si>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</si>
  <si>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</si>
  <si>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</si>
  <si>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</si>
  <si>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</si>
  <si>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</si>
  <si>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</si>
  <si>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</si>
  <si>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</si>
  <si>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</si>
  <si>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</si>
  <si>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</si>
  <si>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</si>
  <si>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</si>
  <si>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</si>
  <si>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</si>
  <si>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</si>
  <si>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</si>
  <si>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</si>
  <si>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</si>
  <si>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</si>
  <si>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</si>
  <si>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</si>
  <si>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</si>
  <si>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</si>
  <si>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</si>
  <si>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</si>
  <si>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</si>
  <si>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</si>
  <si>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</si>
  <si>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</si>
  <si>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</si>
  <si>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</si>
  <si>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</si>
  <si>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</si>
  <si>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</si>
  <si>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</si>
  <si>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</si>
  <si>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</si>
  <si>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</si>
  <si>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</si>
  <si>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</si>
  <si>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</si>
  <si>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</si>
  <si>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</si>
  <si>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</si>
  <si>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</si>
  <si>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</si>
  <si>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</si>
  <si>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</si>
  <si>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</si>
  <si>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</si>
  <si>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</si>
  <si>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</si>
  <si>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</si>
  <si>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</si>
  <si>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</si>
  <si>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</si>
  <si>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</si>
  <si>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</si>
  <si>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</si>
  <si>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</si>
  <si>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</si>
  <si>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</si>
  <si>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</si>
  <si>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</si>
  <si>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</si>
  <si>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</si>
  <si>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</si>
  <si>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</si>
  <si>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</si>
  <si>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</si>
  <si>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</si>
  <si>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</si>
  <si>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</si>
  <si>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</si>
  <si>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</si>
  <si>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</si>
  <si>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</si>
  <si>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</si>
  <si>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</si>
  <si>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</si>
  <si>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</si>
  <si>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</si>
  <si>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</si>
  <si>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</si>
  <si>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</si>
  <si>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</si>
  <si>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</si>
  <si>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</si>
  <si>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</si>
  <si>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</si>
  <si>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</si>
  <si>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</si>
  <si>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</si>
  <si>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</si>
  <si>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</si>
  <si>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</si>
  <si>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</si>
  <si>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</si>
  <si>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</si>
  <si>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</si>
  <si>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</si>
  <si>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</si>
  <si>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</si>
  <si>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</si>
  <si>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</si>
  <si>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</si>
  <si>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</si>
  <si>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</si>
  <si>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</si>
  <si>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</si>
  <si>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</si>
  <si>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</si>
  <si>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</si>
  <si>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</si>
  <si>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</si>
  <si>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</si>
  <si>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</si>
  <si>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</si>
  <si>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</si>
  <si>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</si>
  <si>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</si>
  <si>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</si>
  <si>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</si>
  <si>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</si>
  <si>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</si>
  <si>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</si>
  <si>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</si>
  <si>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</si>
  <si>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</si>
  <si>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</si>
  <si>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</si>
  <si>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</si>
  <si>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</si>
  <si>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</si>
  <si>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</si>
  <si>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</si>
  <si>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</si>
  <si>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</si>
  <si>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</si>
  <si>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</si>
  <si>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</si>
  <si>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</si>
  <si>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</si>
  <si>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</si>
  <si>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</si>
  <si>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</si>
  <si>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</si>
  <si>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</si>
  <si>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</si>
  <si>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</si>
  <si>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</si>
  <si>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</si>
  <si>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</si>
  <si>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</si>
  <si>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</si>
  <si>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</si>
  <si>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</si>
  <si>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</si>
  <si>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</si>
  <si>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</si>
  <si>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</si>
  <si>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</si>
  <si>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</si>
  <si>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</si>
  <si>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</si>
  <si>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</si>
  <si>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</si>
  <si>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</si>
  <si>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</si>
  <si>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</si>
  <si>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</si>
  <si>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</si>
  <si>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</si>
  <si>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</si>
  <si>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</si>
  <si>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</si>
  <si>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</si>
  <si>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</si>
  <si>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</si>
  <si>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</si>
  <si>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</si>
  <si>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</si>
  <si>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</si>
  <si>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</si>
  <si>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</si>
  <si>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</si>
  <si>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</si>
  <si>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</si>
  <si>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</si>
  <si>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</si>
  <si>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</si>
  <si>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</si>
  <si>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</si>
  <si>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</si>
  <si>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</si>
  <si>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</si>
  <si>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</si>
  <si>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</si>
  <si>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</si>
  <si>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</si>
  <si>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</si>
  <si>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</si>
  <si>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</si>
  <si>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</si>
  <si>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</si>
  <si>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</si>
  <si>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</si>
  <si>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</si>
  <si>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</si>
  <si>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</si>
  <si>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</si>
  <si>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</si>
  <si>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</si>
  <si>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</si>
  <si>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</si>
  <si>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</si>
  <si>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</si>
  <si>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</si>
  <si>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</si>
  <si>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</si>
  <si>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</si>
  <si>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</si>
  <si>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</si>
  <si>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</si>
  <si>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</si>
  <si>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</si>
  <si>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</si>
  <si>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</si>
  <si>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</si>
  <si>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</si>
  <si>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</si>
  <si>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</si>
  <si>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</si>
  <si>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</si>
  <si>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</si>
  <si>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</si>
  <si>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</si>
  <si>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</si>
  <si>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</si>
  <si>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</si>
  <si>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</si>
  <si>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</si>
  <si>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</si>
  <si>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</si>
  <si>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</si>
  <si>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</si>
  <si>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</si>
  <si>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</si>
  <si>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</si>
  <si>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</si>
  <si>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</si>
  <si>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</si>
  <si>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</si>
  <si>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</si>
  <si>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</si>
  <si>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</si>
  <si>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</si>
  <si>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</si>
  <si>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</si>
  <si>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</si>
  <si>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</si>
  <si>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</si>
  <si>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</si>
  <si>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</si>
  <si>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</si>
  <si>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</si>
  <si>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</si>
  <si>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</si>
  <si>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</si>
  <si>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</si>
  <si>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</si>
  <si>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</si>
  <si>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</si>
  <si>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</si>
  <si>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</si>
  <si>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</si>
  <si>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</si>
  <si>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</si>
  <si>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</si>
  <si>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</si>
  <si>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</si>
  <si>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</si>
  <si>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</si>
  <si>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</si>
  <si>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</si>
  <si>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</si>
  <si>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</si>
  <si>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</si>
  <si>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</si>
  <si>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</si>
  <si>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</si>
  <si>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</si>
  <si>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</si>
  <si>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</si>
  <si>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</si>
  <si>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</si>
  <si>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</si>
  <si>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</si>
  <si>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</si>
  <si>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</si>
  <si>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</si>
  <si>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</si>
  <si>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</si>
  <si>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</si>
  <si>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</si>
  <si>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</si>
  <si>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</si>
  <si>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</si>
  <si>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</si>
  <si>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</si>
  <si>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</si>
  <si>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</si>
  <si>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</si>
  <si>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</si>
  <si>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</si>
  <si>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</si>
  <si>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</si>
  <si>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</si>
  <si>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</si>
  <si>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</si>
  <si>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</si>
  <si>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</si>
  <si>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</si>
  <si>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</si>
  <si>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</si>
  <si>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</si>
  <si>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</si>
  <si>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</si>
  <si>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</si>
  <si>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</si>
  <si>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</si>
  <si>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</si>
  <si>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</si>
  <si>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</si>
  <si>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</si>
  <si>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</si>
  <si>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</si>
  <si>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</si>
  <si>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</si>
  <si>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</si>
  <si>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</si>
  <si>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</si>
  <si>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</si>
  <si>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</si>
  <si>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</si>
  <si>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</si>
  <si>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</si>
  <si>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</si>
  <si>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</si>
  <si>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</si>
  <si>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</si>
  <si>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</si>
  <si>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</si>
  <si>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</si>
  <si>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</si>
  <si>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</si>
  <si>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</si>
  <si>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</si>
  <si>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</si>
  <si>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</si>
  <si>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</si>
  <si>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</si>
  <si>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</si>
  <si>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</si>
  <si>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</si>
  <si>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</si>
  <si>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</si>
  <si>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</si>
  <si>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</si>
  <si>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</si>
  <si>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</si>
  <si>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</si>
  <si>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</si>
  <si>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</si>
  <si>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</si>
  <si>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</si>
  <si>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</si>
  <si>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</si>
  <si>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</si>
  <si>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</si>
  <si>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</si>
  <si>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</si>
  <si>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</si>
  <si>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</si>
  <si>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</si>
  <si>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</si>
  <si>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</si>
  <si>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</si>
  <si>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</si>
  <si>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</si>
  <si>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</si>
  <si>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</si>
  <si>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</si>
  <si>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</si>
  <si>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</si>
  <si>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</si>
  <si>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</si>
  <si>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</si>
  <si>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</si>
  <si>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</si>
  <si>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</si>
  <si>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</si>
  <si>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</si>
  <si>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</si>
  <si>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</si>
  <si>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</si>
  <si>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</si>
  <si>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</si>
  <si>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</si>
  <si>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</si>
  <si>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</si>
  <si>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</si>
  <si>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</si>
  <si>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</si>
  <si>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</si>
  <si>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</si>
  <si>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</si>
  <si>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</si>
  <si>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</si>
  <si>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</si>
  <si>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</si>
  <si>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</si>
  <si>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</si>
  <si>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</si>
  <si>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</si>
  <si>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</si>
  <si>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</si>
  <si>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</si>
  <si>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</si>
  <si>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</si>
  <si>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</si>
  <si>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</si>
  <si>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</si>
  <si>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</si>
  <si>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</si>
  <si>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</si>
  <si>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</si>
  <si>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</si>
  <si>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</si>
  <si>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</si>
  <si>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</si>
  <si>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</si>
  <si>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</si>
  <si>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</si>
  <si>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</si>
  <si>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</si>
  <si>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</si>
  <si>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</si>
  <si>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</si>
  <si>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</si>
  <si>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</si>
  <si>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</si>
  <si>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</si>
  <si>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</si>
  <si>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</si>
  <si>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</si>
  <si>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</si>
  <si>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</si>
  <si>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</si>
  <si>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</si>
  <si>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</si>
  <si>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</si>
  <si>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</si>
  <si>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</si>
  <si>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</si>
  <si>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</si>
  <si>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</si>
  <si>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</si>
  <si>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</si>
  <si>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</si>
  <si>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</si>
  <si>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</si>
  <si>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</si>
  <si>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</si>
  <si>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</si>
  <si>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</si>
  <si>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</si>
  <si>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</si>
  <si>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</si>
  <si>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</si>
  <si>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</si>
  <si>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</si>
  <si>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</si>
  <si>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</si>
  <si>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</si>
  <si>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</si>
  <si>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</si>
  <si>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</si>
  <si>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</si>
  <si>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</si>
  <si>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</si>
  <si>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</si>
  <si>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</si>
  <si>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</si>
  <si>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</si>
  <si>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</si>
  <si>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</si>
  <si>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</si>
  <si>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</si>
  <si>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</si>
  <si>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</si>
  <si>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</si>
  <si>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</si>
  <si>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</si>
  <si>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</si>
  <si>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</si>
  <si>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</si>
  <si>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</si>
  <si>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</si>
  <si>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</si>
  <si>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</si>
  <si>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</si>
  <si>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</si>
  <si>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</si>
  <si>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</si>
  <si>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</si>
  <si>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</si>
  <si>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</si>
  <si>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</si>
  <si>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</si>
  <si>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</si>
  <si>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</si>
  <si>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</si>
  <si>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</si>
  <si>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</si>
  <si>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</si>
  <si>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</si>
  <si>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</si>
  <si>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</si>
  <si>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</si>
  <si>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</si>
  <si>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</si>
  <si>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</si>
  <si>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</si>
  <si>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</si>
  <si>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</si>
  <si>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</si>
  <si>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</si>
  <si>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</si>
  <si>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</si>
  <si>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</si>
  <si>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</si>
  <si>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</si>
  <si>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</si>
  <si>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</si>
  <si>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</si>
  <si>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</si>
  <si>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</si>
  <si>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</si>
  <si>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</si>
  <si>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</si>
  <si>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</si>
  <si>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</si>
  <si>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</si>
  <si>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</si>
  <si>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</si>
  <si>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</si>
  <si>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</si>
  <si>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</si>
  <si>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</si>
  <si>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</si>
  <si>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</si>
  <si>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</si>
  <si>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</si>
  <si>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</si>
  <si>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</si>
  <si>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</si>
  <si>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</si>
  <si>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</si>
  <si>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</si>
  <si>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</si>
  <si>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</si>
  <si>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</si>
  <si>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</si>
  <si>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</si>
  <si>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</si>
  <si>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</si>
  <si>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</si>
  <si>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</si>
  <si>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</si>
  <si>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</si>
  <si>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</si>
  <si>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</si>
  <si>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</si>
  <si>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</si>
  <si>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</si>
  <si>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</si>
  <si>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</si>
  <si>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</si>
  <si>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</si>
  <si>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</si>
  <si>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</si>
  <si>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</si>
  <si>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</si>
  <si>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</si>
  <si>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</si>
  <si>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</si>
  <si>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</si>
  <si>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</si>
  <si>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</si>
  <si>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</si>
  <si>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</si>
  <si>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</si>
  <si>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</si>
  <si>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</si>
  <si>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</si>
  <si>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</si>
  <si>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</si>
  <si>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</si>
  <si>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</si>
  <si>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</si>
  <si>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</si>
  <si>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</si>
  <si>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</si>
  <si>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</si>
  <si>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</si>
  <si>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</si>
  <si>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</si>
  <si>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</si>
  <si>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</si>
  <si>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</si>
  <si>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</si>
  <si>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</si>
  <si>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</si>
  <si>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</si>
  <si>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</si>
  <si>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</si>
  <si>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</si>
  <si>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</si>
  <si>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</si>
  <si>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</si>
  <si>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</si>
  <si>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</si>
  <si>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</si>
  <si>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</si>
  <si>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</si>
  <si>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</si>
  <si>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</si>
  <si>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</si>
  <si>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</si>
  <si>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</si>
  <si>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</si>
  <si>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</si>
  <si>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</si>
  <si>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</si>
  <si>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</si>
  <si>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</si>
  <si>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</si>
  <si>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</si>
  <si>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</si>
  <si>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</si>
  <si>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</si>
  <si>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</si>
  <si>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</si>
  <si>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</si>
  <si>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</si>
  <si>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</si>
  <si>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</si>
  <si>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</si>
  <si>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</si>
  <si>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</si>
  <si>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</si>
  <si>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</si>
  <si>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</si>
  <si>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</si>
  <si>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</si>
  <si>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</si>
  <si>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</si>
  <si>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</si>
  <si>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</si>
  <si>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</si>
  <si>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</si>
  <si>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</si>
  <si>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</si>
  <si>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</si>
  <si>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</si>
  <si>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</si>
  <si>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</si>
  <si>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</si>
  <si>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</si>
  <si>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</si>
  <si>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</si>
  <si>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</si>
  <si>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</si>
  <si>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</si>
  <si>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</si>
  <si>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</si>
  <si>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</si>
  <si>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</si>
  <si>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</si>
  <si>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</si>
  <si>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</si>
  <si>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</si>
  <si>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</si>
  <si>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</si>
  <si>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</si>
  <si>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</si>
  <si>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</si>
  <si>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</si>
  <si>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</si>
  <si>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</si>
  <si>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</si>
  <si>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</si>
  <si>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</si>
  <si>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</si>
  <si>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</si>
  <si>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</si>
  <si>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</si>
  <si>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</si>
  <si>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</si>
  <si>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</si>
  <si>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</si>
  <si>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</si>
  <si>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</si>
  <si>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</si>
  <si>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</si>
  <si>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</si>
  <si>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</si>
  <si>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</si>
  <si>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</si>
  <si>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</si>
  <si>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</si>
  <si>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</si>
  <si>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</si>
  <si>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</si>
  <si>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</si>
  <si>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</si>
  <si>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</si>
  <si>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</si>
  <si>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</si>
  <si>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</si>
  <si>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</si>
  <si>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</si>
  <si>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</si>
  <si>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</si>
  <si>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</si>
  <si>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</si>
  <si>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</si>
  <si>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</si>
  <si>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</si>
  <si>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</si>
  <si>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</si>
  <si>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</si>
  <si>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</si>
  <si>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</si>
  <si>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</si>
  <si>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</si>
  <si>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</si>
  <si>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</si>
  <si>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</si>
  <si>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</si>
  <si>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</si>
  <si>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</si>
  <si>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</si>
  <si>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</si>
  <si>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</si>
  <si>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</si>
  <si>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</si>
  <si>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</si>
  <si>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</si>
  <si>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</si>
  <si>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</si>
  <si>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</si>
  <si>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</si>
  <si>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</si>
  <si>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</si>
  <si>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</si>
  <si>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</si>
  <si>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</si>
  <si>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</si>
  <si>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</si>
  <si>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</si>
  <si>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</si>
  <si>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</si>
  <si>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</si>
  <si>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</si>
  <si>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</si>
  <si>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</si>
  <si>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</si>
  <si>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</si>
  <si>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</si>
  <si>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</si>
  <si>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</si>
  <si>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</si>
  <si>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</si>
  <si>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</si>
  <si>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</si>
  <si>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</si>
  <si>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</si>
  <si>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</si>
  <si>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</si>
  <si>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</si>
  <si>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</si>
  <si>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</si>
  <si>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</si>
  <si>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</si>
  <si>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</si>
  <si>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</si>
  <si>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</si>
  <si>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</si>
  <si>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</si>
  <si>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</si>
  <si>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</si>
  <si>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</si>
  <si>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</si>
  <si>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</si>
  <si>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</si>
  <si>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</si>
  <si>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</si>
  <si>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</si>
  <si>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</si>
  <si>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</si>
  <si>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</si>
  <si>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</si>
  <si>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</si>
  <si>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</si>
  <si>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</si>
  <si>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</si>
  <si>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</si>
  <si>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</si>
  <si>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</si>
  <si>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</si>
  <si>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</si>
  <si>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</si>
  <si>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</si>
  <si>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</si>
  <si>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</si>
  <si>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</si>
  <si>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</si>
  <si>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</si>
  <si>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</si>
  <si>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</si>
  <si>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</si>
  <si>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</si>
  <si>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</si>
  <si>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</si>
  <si>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</si>
  <si>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</si>
  <si>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</si>
  <si>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</si>
  <si>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</si>
  <si>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</si>
  <si>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</si>
  <si>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</si>
  <si>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</si>
  <si>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</si>
  <si>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</si>
  <si>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</si>
  <si>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</si>
  <si>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</si>
  <si>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</si>
  <si>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</si>
  <si>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</si>
  <si>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</si>
  <si>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</si>
  <si>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</si>
  <si>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</si>
  <si>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</si>
  <si>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</si>
  <si>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</si>
  <si>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</si>
  <si>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</si>
  <si>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</si>
  <si>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</si>
  <si>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</si>
  <si>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</si>
  <si>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</si>
  <si>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</si>
  <si>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</si>
  <si>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</si>
  <si>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</si>
  <si>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</si>
  <si>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</si>
  <si>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</si>
  <si>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</si>
  <si>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</si>
  <si>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</si>
  <si>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</si>
  <si>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</si>
  <si>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</si>
  <si>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</si>
  <si>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</si>
  <si>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</si>
  <si>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</si>
  <si>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</si>
  <si>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</si>
  <si>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</si>
  <si>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</si>
  <si>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</si>
  <si>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</si>
  <si>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</si>
  <si>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</si>
  <si>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</si>
  <si>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</si>
  <si>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</si>
  <si>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</si>
  <si>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</si>
  <si>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</si>
  <si>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</si>
  <si>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</si>
  <si>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</si>
  <si>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</si>
  <si>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</si>
  <si>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</si>
  <si>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</si>
  <si>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</si>
  <si>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</si>
  <si>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</si>
  <si>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</si>
  <si>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</si>
  <si>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</si>
  <si>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</si>
  <si>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</si>
  <si>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</si>
  <si>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</si>
  <si>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</si>
  <si>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</si>
  <si>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</si>
  <si>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</si>
  <si>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</si>
  <si>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</si>
  <si>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</si>
  <si>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</si>
  <si>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</si>
  <si>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</si>
  <si>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</si>
  <si>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</si>
  <si>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</si>
  <si>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</si>
  <si>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</si>
  <si>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</si>
  <si>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</si>
  <si>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</si>
  <si>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</si>
  <si>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</si>
  <si>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</si>
  <si>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</si>
  <si>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</si>
  <si>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</si>
  <si>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</si>
  <si>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</si>
  <si>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</si>
  <si>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</si>
  <si>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</si>
  <si>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</si>
  <si>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</si>
  <si>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</si>
  <si>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</si>
  <si>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</si>
  <si>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</si>
  <si>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</si>
  <si>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</si>
  <si>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</si>
  <si>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</si>
  <si>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</si>
  <si>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</si>
  <si>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</si>
  <si>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</si>
  <si>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</si>
  <si>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</si>
  <si>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</si>
  <si>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</si>
  <si>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</si>
  <si>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</si>
  <si>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</si>
  <si>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</si>
  <si>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</si>
  <si>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</si>
  <si>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</si>
  <si>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</si>
  <si>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</si>
  <si>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</si>
  <si>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</si>
  <si>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</si>
  <si>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</si>
  <si>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</si>
  <si>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</si>
  <si>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</si>
  <si>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</si>
  <si>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</si>
  <si>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</si>
  <si>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</si>
  <si>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</si>
  <si>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</si>
  <si>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</si>
  <si>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</si>
  <si>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</si>
  <si>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</si>
  <si>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</si>
  <si>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</si>
  <si>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</si>
  <si>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</si>
  <si>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</si>
  <si>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</si>
  <si>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</si>
  <si>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</si>
  <si>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</si>
  <si>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</si>
  <si>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</si>
  <si>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</si>
  <si>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</si>
  <si>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</si>
  <si>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</si>
  <si>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</si>
  <si>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</si>
  <si>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</si>
  <si>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</si>
  <si>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</si>
  <si>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</si>
  <si>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</si>
  <si>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</si>
  <si>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</si>
  <si>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</si>
  <si>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</si>
  <si>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</si>
  <si>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</si>
  <si>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</si>
  <si>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</si>
  <si>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</si>
  <si>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</si>
  <si>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</si>
  <si>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</si>
  <si>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</si>
  <si>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</si>
  <si>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</si>
  <si>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</si>
  <si>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</si>
  <si>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</si>
  <si>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</si>
  <si>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</si>
  <si>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</si>
  <si>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</si>
  <si>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</si>
  <si>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</si>
  <si>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</si>
  <si>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</si>
  <si>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</si>
  <si>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</si>
  <si>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</si>
  <si>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</si>
  <si>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</si>
  <si>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</si>
  <si>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</si>
  <si>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</si>
  <si>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</si>
  <si>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</si>
  <si>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</si>
  <si>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</si>
  <si>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</si>
  <si>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</si>
  <si>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</si>
  <si>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</si>
  <si>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</si>
  <si>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</si>
  <si>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</si>
  <si>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</si>
  <si>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</si>
  <si>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</si>
  <si>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</si>
  <si>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</si>
  <si>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</si>
  <si>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</si>
  <si>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</si>
  <si>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</si>
  <si>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</si>
  <si>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</si>
  <si>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</si>
  <si>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</si>
  <si>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</si>
  <si>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</si>
  <si>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</si>
  <si>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</si>
  <si>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</si>
  <si>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</si>
  <si>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</si>
  <si>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</si>
  <si>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</si>
  <si>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</si>
  <si>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</si>
  <si>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</si>
  <si>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</si>
  <si>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</si>
  <si>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</si>
  <si>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</si>
  <si>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</si>
  <si>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</si>
  <si>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</si>
  <si>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</si>
  <si>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</si>
  <si>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</si>
  <si>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</si>
  <si>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</si>
  <si>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</si>
  <si>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</si>
  <si>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</si>
  <si>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</si>
  <si>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</si>
  <si>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</si>
  <si>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</si>
  <si>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</si>
  <si>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</si>
  <si>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</si>
  <si>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</si>
  <si>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</si>
  <si>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</si>
  <si>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</si>
  <si>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</si>
  <si>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</si>
  <si>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</si>
  <si>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</si>
  <si>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</si>
  <si>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</si>
  <si>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</si>
  <si>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</si>
  <si>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</si>
  <si>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</si>
  <si>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</si>
  <si>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</si>
  <si>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</si>
  <si>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</si>
  <si>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</si>
  <si>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</si>
  <si>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</si>
  <si>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</si>
  <si>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</si>
  <si>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</si>
  <si>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</si>
  <si>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</si>
  <si>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</si>
  <si>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</si>
  <si>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</si>
  <si>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</si>
  <si>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</si>
  <si>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</si>
  <si>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</si>
  <si>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</si>
  <si>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</si>
  <si>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</si>
  <si>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</si>
  <si>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</si>
  <si>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</si>
  <si>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</si>
  <si>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</si>
  <si>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</si>
  <si>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</si>
  <si>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</si>
  <si>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</si>
  <si>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</si>
  <si>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</si>
  <si>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</si>
  <si>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</si>
  <si>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</si>
  <si>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</si>
  <si>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</si>
  <si>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</si>
  <si>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</si>
  <si>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</si>
  <si>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</si>
  <si>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</si>
  <si>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</si>
  <si>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</si>
  <si>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</si>
  <si>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</si>
  <si>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</si>
  <si>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</si>
  <si>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</si>
  <si>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</si>
  <si>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</si>
  <si>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</si>
  <si>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</si>
  <si>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</si>
  <si>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</si>
  <si>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</si>
  <si>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</si>
  <si>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</si>
  <si>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</si>
  <si>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</si>
  <si>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</si>
  <si>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</si>
  <si>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</si>
  <si>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</si>
  <si>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</si>
  <si>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</si>
  <si>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</si>
  <si>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</si>
  <si>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</si>
  <si>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</si>
  <si>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</si>
  <si>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</si>
  <si>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</si>
  <si>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</si>
  <si>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</si>
  <si>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</si>
  <si>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</si>
  <si>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</si>
  <si>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</si>
  <si>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</si>
  <si>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</si>
  <si>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</si>
  <si>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</si>
  <si>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</si>
  <si>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</si>
  <si>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</si>
  <si>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</si>
  <si>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</si>
  <si>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</si>
  <si>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</si>
  <si>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</si>
  <si>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</si>
  <si>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</si>
  <si>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</si>
  <si>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</si>
  <si>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</si>
  <si>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</si>
  <si>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</si>
  <si>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</si>
  <si>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</si>
  <si>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</si>
  <si>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</si>
  <si>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</si>
  <si>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</si>
  <si>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</si>
  <si>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</si>
  <si>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</si>
  <si>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</si>
  <si>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</si>
  <si>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</si>
  <si>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</si>
  <si>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</si>
  <si>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</si>
  <si>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</si>
  <si>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</si>
  <si>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</si>
  <si>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</si>
  <si>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</si>
  <si>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</si>
  <si>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</si>
  <si>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</si>
  <si>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</si>
  <si>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</si>
  <si>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</si>
  <si>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</si>
  <si>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</si>
  <si>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</si>
  <si>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</si>
  <si>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</si>
  <si>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</si>
  <si>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</si>
  <si>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</si>
  <si>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</si>
  <si>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</si>
  <si>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</si>
  <si>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</si>
  <si>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</si>
  <si>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</si>
  <si>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</si>
  <si>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</si>
  <si>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</si>
  <si>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</si>
  <si>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</si>
  <si>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</si>
  <si>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</si>
  <si>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</si>
  <si>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</si>
  <si>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</si>
  <si>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</si>
  <si>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</si>
  <si>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</si>
  <si>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</si>
  <si>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</si>
  <si>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</si>
  <si>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</si>
  <si>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</si>
  <si>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</si>
  <si>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</si>
  <si>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</si>
  <si>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</si>
  <si>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</si>
  <si>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</si>
  <si>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</si>
  <si>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</si>
  <si>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</si>
  <si>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</si>
  <si>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</si>
  <si>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</si>
  <si>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</si>
  <si>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</si>
  <si>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</si>
  <si>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</si>
  <si>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</si>
  <si>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</si>
  <si>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</si>
  <si>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</si>
  <si>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</si>
  <si>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</si>
  <si>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</si>
  <si>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</si>
  <si>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</si>
  <si>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</si>
  <si>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</si>
  <si>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</si>
  <si>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</si>
  <si>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</si>
  <si>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</si>
  <si>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</si>
  <si>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</si>
  <si>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</si>
  <si>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</si>
  <si>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</si>
  <si>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</si>
  <si>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</si>
  <si>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</si>
  <si>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</si>
  <si>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</si>
  <si>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</si>
  <si>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</si>
  <si>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</si>
  <si>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</si>
  <si>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</si>
  <si>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</si>
  <si>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</si>
  <si>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</si>
  <si>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</si>
  <si>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</si>
  <si>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</si>
  <si>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</si>
  <si>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</si>
  <si>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</si>
  <si>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</si>
  <si>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</si>
  <si>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</si>
  <si>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</si>
  <si>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</si>
  <si>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</si>
  <si>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</si>
  <si>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</si>
  <si>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</si>
  <si>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</si>
  <si>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</si>
  <si>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</si>
  <si>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</si>
  <si>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</si>
  <si>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</si>
  <si>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</si>
  <si>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</si>
  <si>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</si>
  <si>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</si>
  <si>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</si>
  <si>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</si>
  <si>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</si>
  <si>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</si>
  <si>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</si>
  <si>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</si>
  <si>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</si>
  <si>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</si>
  <si>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</si>
  <si>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</si>
  <si>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</si>
  <si>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</si>
  <si>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</si>
  <si>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</si>
  <si>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</si>
  <si>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</si>
  <si>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</si>
  <si>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</si>
  <si>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</si>
  <si>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</si>
  <si>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</si>
  <si>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</si>
  <si>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</si>
  <si>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</si>
  <si>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</si>
  <si>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</si>
  <si>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</si>
  <si>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</si>
  <si>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</si>
  <si>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</si>
  <si>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</si>
  <si>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</si>
  <si>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</si>
  <si>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</si>
  <si>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</si>
  <si>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</si>
  <si>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</si>
  <si>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</si>
  <si>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</si>
  <si>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</si>
  <si>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</si>
  <si>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</si>
  <si>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</si>
  <si>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</si>
  <si>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</si>
  <si>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</si>
  <si>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</si>
  <si>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</si>
  <si>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</si>
  <si>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</si>
  <si>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</si>
  <si>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</si>
  <si>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</si>
  <si>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</si>
  <si>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</si>
  <si>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</si>
  <si>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</si>
  <si>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</si>
  <si>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</si>
  <si>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</si>
  <si>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</si>
  <si>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</si>
  <si>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</si>
  <si>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</si>
  <si>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</si>
  <si>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</si>
  <si>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</si>
  <si>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</si>
  <si>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</si>
  <si>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</si>
  <si>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</si>
  <si>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</si>
  <si>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</si>
  <si>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</si>
  <si>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</si>
  <si>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</si>
  <si>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</si>
  <si>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</si>
  <si>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</si>
  <si>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</si>
  <si>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</si>
  <si>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</si>
  <si>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</si>
  <si>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</si>
  <si>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</si>
  <si>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</si>
  <si>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</si>
  <si>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</si>
  <si>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</si>
  <si>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</si>
  <si>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</si>
  <si>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</si>
  <si>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</si>
  <si>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</si>
  <si>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</si>
  <si>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</si>
  <si>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</si>
  <si>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</si>
  <si>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</si>
  <si>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</si>
  <si>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</si>
  <si>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</si>
  <si>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</si>
  <si>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</si>
  <si>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</si>
  <si>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</si>
  <si>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</si>
  <si>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</si>
  <si>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</si>
  <si>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</si>
  <si>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</si>
  <si>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</si>
  <si>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</si>
  <si>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</si>
  <si>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</si>
  <si>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</si>
  <si>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</si>
  <si>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</si>
  <si>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</si>
  <si>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</si>
  <si>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</si>
  <si>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</si>
  <si>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</si>
  <si>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</si>
  <si>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</si>
  <si>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</si>
  <si>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</si>
  <si>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</si>
  <si>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</si>
  <si>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</si>
  <si>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</si>
  <si>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</si>
  <si>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</si>
  <si>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</si>
  <si>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</si>
  <si>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</si>
  <si>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</si>
  <si>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</si>
  <si>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</si>
  <si>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</si>
  <si>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</si>
  <si>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</si>
  <si>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</si>
  <si>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</si>
  <si>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</si>
  <si>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</si>
  <si>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</si>
  <si>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</si>
  <si>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</si>
  <si>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</si>
  <si>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</si>
  <si>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</si>
  <si>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</si>
  <si>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</si>
  <si>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</si>
  <si>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</si>
  <si>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</si>
  <si>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</si>
  <si>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</si>
  <si>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</si>
  <si>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</si>
  <si>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</si>
  <si>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</si>
  <si>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</si>
  <si>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</si>
  <si>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</si>
  <si>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</si>
  <si>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</si>
  <si>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</si>
  <si>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</si>
  <si>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</si>
  <si>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</si>
  <si>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</si>
  <si>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</si>
  <si>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</si>
  <si>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</si>
  <si>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</si>
  <si>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</si>
  <si>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</si>
  <si>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</si>
  <si>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</si>
  <si>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</si>
  <si>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</si>
  <si>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</si>
  <si>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</si>
  <si>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</si>
  <si>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</si>
  <si>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</si>
  <si>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</si>
  <si>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</si>
  <si>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</si>
  <si>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</si>
  <si>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</si>
  <si>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</si>
  <si>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</si>
  <si>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</si>
  <si>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</si>
  <si>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</si>
  <si>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</si>
  <si>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</si>
  <si>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</si>
  <si>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</si>
  <si>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</si>
  <si>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</si>
  <si>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</si>
  <si>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</si>
  <si>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</si>
  <si>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</si>
  <si>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</si>
  <si>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</si>
  <si>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</si>
  <si>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</si>
  <si>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</si>
  <si>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</si>
  <si>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</si>
  <si>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</si>
  <si>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</si>
  <si>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</si>
  <si>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</si>
  <si>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</si>
  <si>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</si>
  <si>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</si>
  <si>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</si>
  <si>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</si>
  <si>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</si>
  <si>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</si>
  <si>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</si>
  <si>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</si>
  <si>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</si>
  <si>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</si>
  <si>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</si>
  <si>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</si>
  <si>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</si>
  <si>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</si>
  <si>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</si>
  <si>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</si>
  <si>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</si>
  <si>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</si>
  <si>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</si>
  <si>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</si>
  <si>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</si>
  <si>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</si>
  <si>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</si>
  <si>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</si>
  <si>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</si>
  <si>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</si>
  <si>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</si>
  <si>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</si>
  <si>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</si>
  <si>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</si>
  <si>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</si>
  <si>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</si>
  <si>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</si>
  <si>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</si>
  <si>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</si>
  <si>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</si>
  <si>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</si>
  <si>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</si>
  <si>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</si>
  <si>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</si>
  <si>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</si>
  <si>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</si>
  <si>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</si>
  <si>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</si>
  <si>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</si>
  <si>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</si>
  <si>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</si>
  <si>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</si>
  <si>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</si>
  <si>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</si>
  <si>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</si>
  <si>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</si>
  <si>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</si>
  <si>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</si>
  <si>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</si>
  <si>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</si>
  <si>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</si>
  <si>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</si>
  <si>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</si>
  <si>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</si>
  <si>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</si>
  <si>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</si>
  <si>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</si>
  <si>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</si>
  <si>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</si>
  <si>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</si>
  <si>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</si>
  <si>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</si>
  <si>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</si>
  <si>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</si>
  <si>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</si>
  <si>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</si>
  <si>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</si>
  <si>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</si>
  <si>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</si>
  <si>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</si>
  <si>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</si>
  <si>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</si>
  <si>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</si>
  <si>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</si>
  <si>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</si>
  <si>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</si>
  <si>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</si>
  <si>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</si>
  <si>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</si>
  <si>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</si>
  <si>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</si>
  <si>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</si>
  <si>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</si>
  <si>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</si>
  <si>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</si>
  <si>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</si>
  <si>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</si>
  <si>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</si>
  <si>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</si>
  <si>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</si>
  <si>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</si>
  <si>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</si>
  <si>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</si>
  <si>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</si>
  <si>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</si>
  <si>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</si>
  <si>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</si>
  <si>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</si>
  <si>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</si>
  <si>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</si>
  <si>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</si>
  <si>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</si>
  <si>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</si>
  <si>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</si>
  <si>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</si>
  <si>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</si>
  <si>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</si>
  <si>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</si>
  <si>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</si>
  <si>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</si>
  <si>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</si>
  <si>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</si>
  <si>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</si>
  <si>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</si>
  <si>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</si>
  <si>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</si>
  <si>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</si>
  <si>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</si>
  <si>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</si>
  <si>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</si>
  <si>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</si>
  <si>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</si>
  <si>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</si>
  <si>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</si>
  <si>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</si>
  <si>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</si>
  <si>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</si>
  <si>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</si>
  <si>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</si>
  <si>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</si>
  <si>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</si>
  <si>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</si>
  <si>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</si>
  <si>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</si>
  <si>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</si>
  <si>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</si>
  <si>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</si>
  <si>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</si>
  <si>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</si>
  <si>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</si>
  <si>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</si>
  <si>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</si>
  <si>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</si>
  <si>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</si>
  <si>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</si>
  <si>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</si>
  <si>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</si>
  <si>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</si>
  <si>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</si>
  <si>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</si>
  <si>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</si>
  <si>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</si>
  <si>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</si>
  <si>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</si>
  <si>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</si>
  <si>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</si>
  <si>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</si>
  <si>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</si>
  <si>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</si>
  <si>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</si>
  <si>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</si>
  <si>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</si>
  <si>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</si>
  <si>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</si>
  <si>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</si>
  <si>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</si>
  <si>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</si>
  <si>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</si>
  <si>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</si>
  <si>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</si>
  <si>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</si>
  <si>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</si>
  <si>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</si>
  <si>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</si>
  <si>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</si>
  <si>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</si>
  <si>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</si>
  <si>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</si>
  <si>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</si>
  <si>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</si>
  <si>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</si>
  <si>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</si>
  <si>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</si>
  <si>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</si>
  <si>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</si>
  <si>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</si>
  <si>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</si>
  <si>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</si>
  <si>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</si>
  <si>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</si>
  <si>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</si>
  <si>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</si>
  <si>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</si>
  <si>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</si>
  <si>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</si>
  <si>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</si>
  <si>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</si>
  <si>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</si>
  <si>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</si>
  <si>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</si>
  <si>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</si>
  <si>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</si>
  <si>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</si>
  <si>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</si>
  <si>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</si>
  <si>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</si>
  <si>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</si>
  <si>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</si>
  <si>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</si>
  <si>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</si>
  <si>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</si>
  <si>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</si>
  <si>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</si>
  <si>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</si>
  <si>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</si>
  <si>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</si>
  <si>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</si>
  <si>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</si>
  <si>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</si>
  <si>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</si>
  <si>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</si>
  <si>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</si>
  <si>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</si>
  <si>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</si>
  <si>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</si>
  <si>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</si>
  <si>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</si>
  <si>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</si>
  <si>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</si>
  <si>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</si>
  <si>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</si>
  <si>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</si>
  <si>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</si>
  <si>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</si>
  <si>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</si>
  <si>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</si>
  <si>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</si>
  <si>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</si>
  <si>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</si>
  <si>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</si>
  <si>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</si>
  <si>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</si>
  <si>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</si>
  <si>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</si>
  <si>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</si>
  <si>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</si>
  <si>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</si>
  <si>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</si>
  <si>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</si>
  <si>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</si>
  <si>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</si>
  <si>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</si>
  <si>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</si>
  <si>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</si>
  <si>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</si>
  <si>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</si>
  <si>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</si>
  <si>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</si>
  <si>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</si>
  <si>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</si>
  <si>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</si>
  <si>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</si>
  <si>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</si>
  <si>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</si>
  <si>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</si>
  <si>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</si>
  <si>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</si>
  <si>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</si>
  <si>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</si>
  <si>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</si>
  <si>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</si>
  <si>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</si>
  <si>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</si>
  <si>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</si>
  <si>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</si>
  <si>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</si>
  <si>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</si>
  <si>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</si>
  <si>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</si>
  <si>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</si>
  <si>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</si>
  <si>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</si>
  <si>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</si>
  <si>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</si>
  <si>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</si>
  <si>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</si>
  <si>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</si>
  <si>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</si>
  <si>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</si>
  <si>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</si>
  <si>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</si>
  <si>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</si>
  <si>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</si>
  <si>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</si>
  <si>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</si>
  <si>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</si>
  <si>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</si>
  <si>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</si>
  <si>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</si>
  <si>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</si>
  <si>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</si>
  <si>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</si>
  <si>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</si>
  <si>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</si>
  <si>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</si>
  <si>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</si>
  <si>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</si>
  <si>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</si>
  <si>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</si>
  <si>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</si>
  <si>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</si>
  <si>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</si>
  <si>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</si>
  <si>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</si>
  <si>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</si>
  <si>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</si>
  <si>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</si>
  <si>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</si>
  <si>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</si>
  <si>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</si>
  <si>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</si>
  <si>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</si>
  <si>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</si>
  <si>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</si>
  <si>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</si>
  <si>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</si>
  <si>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</si>
  <si>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</si>
  <si>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</si>
  <si>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</si>
  <si>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</si>
  <si>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</si>
  <si>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</si>
  <si>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</si>
  <si>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</si>
  <si>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</si>
  <si>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</si>
  <si>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</si>
  <si>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</si>
  <si>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</si>
  <si>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</si>
  <si>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</si>
  <si>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</si>
  <si>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</si>
  <si>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</si>
  <si>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</si>
  <si>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</si>
  <si>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</si>
  <si>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</si>
  <si>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</si>
  <si>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</si>
  <si>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</si>
  <si>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</si>
  <si>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</si>
  <si>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</si>
  <si>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</si>
  <si>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</si>
  <si>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</si>
  <si>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</si>
  <si>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</si>
  <si>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</si>
  <si>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</si>
  <si>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</si>
  <si>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</si>
  <si>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</si>
  <si>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</si>
  <si>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</si>
  <si>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</si>
  <si>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</si>
  <si>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</si>
  <si>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</si>
  <si>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</si>
  <si>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</si>
  <si>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</si>
  <si>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</si>
  <si>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</si>
  <si>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</si>
  <si>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</si>
  <si>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</si>
  <si>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</si>
  <si>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</si>
  <si>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</si>
  <si>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</si>
  <si>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</si>
  <si>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</si>
  <si>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</si>
  <si>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</si>
  <si>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</si>
  <si>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</si>
  <si>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</si>
  <si>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</si>
  <si>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</si>
  <si>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</si>
  <si>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</si>
  <si>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</si>
  <si>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</si>
  <si>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</si>
  <si>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</si>
  <si>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</si>
  <si>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</si>
  <si>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</si>
  <si>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</si>
  <si>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</si>
  <si>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</si>
  <si>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</si>
  <si>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</si>
  <si>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</si>
  <si>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</si>
  <si>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</si>
  <si>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</si>
  <si>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</si>
  <si>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</si>
  <si>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</si>
  <si>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</si>
  <si>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</si>
  <si>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</si>
  <si>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</si>
  <si>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</si>
  <si>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</si>
  <si>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</si>
  <si>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</si>
  <si>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</si>
  <si>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</si>
  <si>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</si>
  <si>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</si>
  <si>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</si>
  <si>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</si>
  <si>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</si>
  <si>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</si>
  <si>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</si>
  <si>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</si>
  <si>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</si>
  <si>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</si>
  <si>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</si>
  <si>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</si>
  <si>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</si>
  <si>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</si>
  <si>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</si>
  <si>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</si>
  <si>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</si>
  <si>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</si>
  <si>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</si>
  <si>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</si>
  <si>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</si>
  <si>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</si>
  <si>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</si>
  <si>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</si>
  <si>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</si>
  <si>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</si>
  <si>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</si>
  <si>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</si>
  <si>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</si>
  <si>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</si>
  <si>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</si>
  <si>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</si>
  <si>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</si>
  <si>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</si>
  <si>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</si>
  <si>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</si>
  <si>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</si>
  <si>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</si>
  <si>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</si>
  <si>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</si>
  <si>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</si>
  <si>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</si>
  <si>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</si>
  <si>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</si>
  <si>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</si>
  <si>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</si>
  <si>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</si>
  <si>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</si>
  <si>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</si>
  <si>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</si>
  <si>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</si>
  <si>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</si>
  <si>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</si>
  <si>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</si>
  <si>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</si>
  <si>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</si>
  <si>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</si>
  <si>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</si>
  <si>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</si>
  <si>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</si>
  <si>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</si>
  <si>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</si>
  <si>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</si>
  <si>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</si>
  <si>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</si>
  <si>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</si>
  <si>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</si>
  <si>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</si>
  <si>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</si>
  <si>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</si>
  <si>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</si>
  <si>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</si>
  <si>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</si>
  <si>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</si>
  <si>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</si>
  <si>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</si>
  <si>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</si>
  <si>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</si>
  <si>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</si>
  <si>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</si>
  <si>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</si>
  <si>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</si>
  <si>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</si>
  <si>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</si>
  <si>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</si>
  <si>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</si>
  <si>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</si>
  <si>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</si>
  <si>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</si>
  <si>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</si>
  <si>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</si>
  <si>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</si>
  <si>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</si>
  <si>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</si>
  <si>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</si>
  <si>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</si>
  <si>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</si>
  <si>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</si>
  <si>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</si>
  <si>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</si>
  <si>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</si>
  <si>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</si>
  <si>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</si>
  <si>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</si>
  <si>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</si>
  <si>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</si>
  <si>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</si>
  <si>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</si>
  <si>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</si>
  <si>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</si>
  <si>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</si>
  <si>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</si>
  <si>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</si>
  <si>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</si>
  <si>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</si>
  <si>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</si>
  <si>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</si>
  <si>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</si>
  <si>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</si>
  <si>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</si>
  <si>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</si>
  <si>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</si>
  <si>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</si>
  <si>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</si>
  <si>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</si>
  <si>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</si>
  <si>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</si>
  <si>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</si>
  <si>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</si>
  <si>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</si>
  <si>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</si>
  <si>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</si>
  <si>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</si>
  <si>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</si>
  <si>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</si>
  <si>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</si>
  <si>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</si>
  <si>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</si>
  <si>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</si>
  <si>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</si>
  <si>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</si>
  <si>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</si>
  <si>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</si>
  <si>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</si>
  <si>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</si>
  <si>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</si>
  <si>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</si>
  <si>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</si>
  <si>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</si>
  <si>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</si>
  <si>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</si>
  <si>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</si>
  <si>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</si>
  <si>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</si>
  <si>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</si>
  <si>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</si>
  <si>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</si>
  <si>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</si>
  <si>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</si>
  <si>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</si>
  <si>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</si>
  <si>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</si>
  <si>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</si>
  <si>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</si>
  <si>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</si>
  <si>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</si>
  <si>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</si>
  <si>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</si>
  <si>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</si>
  <si>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</si>
  <si>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</si>
  <si>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</si>
  <si>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</si>
  <si>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</si>
  <si>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</si>
  <si>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</si>
  <si>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</si>
  <si>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</si>
  <si>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</si>
  <si>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</si>
  <si>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</si>
  <si>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</si>
  <si>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</si>
  <si>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</si>
  <si>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</si>
  <si>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</si>
  <si>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</si>
  <si>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</si>
  <si>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</si>
  <si>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</si>
  <si>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</si>
  <si>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</si>
  <si>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</si>
  <si>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</si>
  <si>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</si>
  <si>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</si>
  <si>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</si>
  <si>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</si>
  <si>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</si>
  <si>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</si>
  <si>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</si>
  <si>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</si>
  <si>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</si>
  <si>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</si>
  <si>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</si>
  <si>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</si>
  <si>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</si>
  <si>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</si>
  <si>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</si>
  <si>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</si>
  <si>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</si>
  <si>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</si>
  <si>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</si>
  <si>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</si>
  <si>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</si>
  <si>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</si>
  <si>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</si>
  <si>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</si>
  <si>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</si>
  <si>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</si>
  <si>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</si>
  <si>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</si>
  <si>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</si>
  <si>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</si>
  <si>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</si>
  <si>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</si>
  <si>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</si>
  <si>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</si>
  <si>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</si>
  <si>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</si>
  <si>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</si>
  <si>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</si>
  <si>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</si>
  <si>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</si>
  <si>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</si>
  <si>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</si>
  <si>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</si>
  <si>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</si>
  <si>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</si>
  <si>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</si>
  <si>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</si>
  <si>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</si>
  <si>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</si>
  <si>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</si>
  <si>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</si>
  <si>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</si>
  <si>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</si>
  <si>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</si>
  <si>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</si>
  <si>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</si>
  <si>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</si>
  <si>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</si>
  <si>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</si>
  <si>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</si>
  <si>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</si>
  <si>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</si>
  <si>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</si>
  <si>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</si>
  <si>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</si>
  <si>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</si>
  <si>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</si>
  <si>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</si>
  <si>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</si>
  <si>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</si>
  <si>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</si>
  <si>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</si>
  <si>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</si>
  <si>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</si>
  <si>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</si>
  <si>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</si>
  <si>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</si>
  <si>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</si>
  <si>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</si>
  <si>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</si>
  <si>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</si>
  <si>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</si>
  <si>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</si>
  <si>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</si>
  <si>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</si>
  <si>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</si>
  <si>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</si>
  <si>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</si>
  <si>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</si>
  <si>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</si>
  <si>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</si>
  <si>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</si>
  <si>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</si>
  <si>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</si>
  <si>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</si>
  <si>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</si>
  <si>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</si>
  <si>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</si>
  <si>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</si>
  <si>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</si>
  <si>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</si>
  <si>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</si>
  <si>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</si>
  <si>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</si>
  <si>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</si>
  <si>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</si>
  <si>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</si>
  <si>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</si>
  <si>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</si>
  <si>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</si>
  <si>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</si>
  <si>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</si>
  <si>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</si>
  <si>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</si>
  <si>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</si>
  <si>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</si>
  <si>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</si>
  <si>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</si>
  <si>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</si>
  <si>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</si>
  <si>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</si>
  <si>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</si>
  <si>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</si>
  <si>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</si>
  <si>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</si>
  <si>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</si>
  <si>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</si>
  <si>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</si>
  <si>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</si>
  <si>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</si>
  <si>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</si>
  <si>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</si>
  <si>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</si>
  <si>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</si>
  <si>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</si>
  <si>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</si>
  <si>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</si>
  <si>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</si>
  <si>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</si>
  <si>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</si>
  <si>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</si>
  <si>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</si>
  <si>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</si>
  <si>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</si>
  <si>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</si>
  <si>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</si>
  <si>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</si>
  <si>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</si>
  <si>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</si>
  <si>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</si>
  <si>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</si>
  <si>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</si>
  <si>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</si>
  <si>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</si>
  <si>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</si>
  <si>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</si>
  <si>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</si>
  <si>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</si>
  <si>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</si>
  <si>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</si>
  <si>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</si>
  <si>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</si>
  <si>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</si>
  <si>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</si>
  <si>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</si>
  <si>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</si>
  <si>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</si>
  <si>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</si>
  <si>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</si>
  <si>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</si>
  <si>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</si>
  <si>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</si>
  <si>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</si>
  <si>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</si>
  <si>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</si>
  <si>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</si>
  <si>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</si>
  <si>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</si>
  <si>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</si>
  <si>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</si>
  <si>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</si>
  <si>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</si>
  <si>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</si>
  <si>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</si>
  <si>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</si>
  <si>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</si>
  <si>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</si>
  <si>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</si>
  <si>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</si>
  <si>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</si>
  <si>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</si>
  <si>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</si>
  <si>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</si>
  <si>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</si>
  <si>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</si>
  <si>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</si>
  <si>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</si>
  <si>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</si>
  <si>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</si>
  <si>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</si>
  <si>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</si>
  <si>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</si>
  <si>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</si>
  <si>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</si>
  <si>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</si>
  <si>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</si>
  <si>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</si>
  <si>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</si>
  <si>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</si>
  <si>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</si>
  <si>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</si>
  <si>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</si>
  <si>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</si>
  <si>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</si>
  <si>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</si>
  <si>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</si>
  <si>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</si>
  <si>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</si>
  <si>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</si>
  <si>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</si>
  <si>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</si>
  <si>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</si>
  <si>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</si>
  <si>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</si>
  <si>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</si>
  <si>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</si>
  <si>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</si>
  <si>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</si>
  <si>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</si>
  <si>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</si>
  <si>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</si>
  <si>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</si>
  <si>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</si>
  <si>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</si>
  <si>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</si>
  <si>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</si>
  <si>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</si>
  <si>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</si>
  <si>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</si>
  <si>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</si>
  <si>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</si>
  <si>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</si>
  <si>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</si>
  <si>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</si>
  <si>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</si>
  <si>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</si>
  <si>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</si>
  <si>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</si>
  <si>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</si>
  <si>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</si>
  <si>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</si>
  <si>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</si>
  <si>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</si>
  <si>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</si>
  <si>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</si>
  <si>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</si>
  <si>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</si>
  <si>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</si>
  <si>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</si>
  <si>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</si>
  <si>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</si>
  <si>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</si>
  <si>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</si>
  <si>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</si>
  <si>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</si>
  <si>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</si>
  <si>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</si>
  <si>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</si>
  <si>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</si>
  <si>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</si>
  <si>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</si>
  <si>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</si>
  <si>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</si>
  <si>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</si>
  <si>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</si>
  <si>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</si>
  <si>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</si>
  <si>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</si>
  <si>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</si>
  <si>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</si>
  <si>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</si>
  <si>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</si>
  <si>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</si>
  <si>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</si>
  <si>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</si>
  <si>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</si>
  <si>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</si>
  <si>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</si>
  <si>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</si>
  <si>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</si>
  <si>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</si>
  <si>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</si>
  <si>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</si>
  <si>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</si>
  <si>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</si>
  <si>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</si>
  <si>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</si>
  <si>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</si>
  <si>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</si>
  <si>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</si>
  <si>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</si>
  <si>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</si>
  <si>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</si>
  <si>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</si>
  <si>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</si>
  <si>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</si>
  <si>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</si>
  <si>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</si>
  <si>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</si>
  <si>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</si>
  <si>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</si>
  <si>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</si>
  <si>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</si>
  <si>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</si>
  <si>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</si>
  <si>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</si>
  <si>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</si>
  <si>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</si>
  <si>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</si>
  <si>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</si>
  <si>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</si>
  <si>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</si>
  <si>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</si>
  <si>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</si>
  <si>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</si>
  <si>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</si>
  <si>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</si>
  <si>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</si>
  <si>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</si>
  <si>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</si>
  <si>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</si>
  <si>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</si>
  <si>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</si>
  <si>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</si>
  <si>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</si>
  <si>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</si>
  <si>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</si>
  <si>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</si>
  <si>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</si>
  <si>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</si>
  <si>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</si>
  <si>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</si>
  <si>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</si>
  <si>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</si>
  <si>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</si>
  <si>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</si>
  <si>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</si>
  <si>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</si>
  <si>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</si>
  <si>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</si>
  <si>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</si>
  <si>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</si>
  <si>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</si>
  <si>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</si>
  <si>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</si>
  <si>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</si>
  <si>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</si>
  <si>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</si>
  <si>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</si>
  <si>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</si>
  <si>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</si>
  <si>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</si>
  <si>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</si>
  <si>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</si>
  <si>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</si>
  <si>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</si>
  <si>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</si>
  <si>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</si>
  <si>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</si>
  <si>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</si>
  <si>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</si>
  <si>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</si>
  <si>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</si>
  <si>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</si>
  <si>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</si>
  <si>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</si>
  <si>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</si>
  <si>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</si>
  <si>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</si>
  <si>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</si>
  <si>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</si>
  <si>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</si>
  <si>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</si>
  <si>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</si>
  <si>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</si>
  <si>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</si>
  <si>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</si>
  <si>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</si>
  <si>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</si>
  <si>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</si>
  <si>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</si>
  <si>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</si>
  <si>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</si>
  <si>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</si>
  <si>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</si>
  <si>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</si>
  <si>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</si>
  <si>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</si>
  <si>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</si>
  <si>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</si>
  <si>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</si>
  <si>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</si>
  <si>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</si>
  <si>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</si>
  <si>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</si>
  <si>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</si>
  <si>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</si>
  <si>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</si>
  <si>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</si>
  <si>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</si>
  <si>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</si>
  <si>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</si>
  <si>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</si>
  <si>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</si>
  <si>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</si>
  <si>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</si>
  <si>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</si>
  <si>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</si>
  <si>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</si>
  <si>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</si>
  <si>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</si>
  <si>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</si>
  <si>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</si>
  <si>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</si>
  <si>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</si>
  <si>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</si>
  <si>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</si>
  <si>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</si>
  <si>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</si>
  <si>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</si>
  <si>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</si>
  <si>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</si>
  <si>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</si>
  <si>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</si>
  <si>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</si>
  <si>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</si>
  <si>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</si>
  <si>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</si>
  <si>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</si>
  <si>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</si>
  <si>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</si>
  <si>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</si>
  <si>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</si>
  <si>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</si>
  <si>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</si>
  <si>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</si>
  <si>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</si>
  <si>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</si>
  <si>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</si>
  <si>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</si>
  <si>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</si>
  <si>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</si>
  <si>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</si>
  <si>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</si>
  <si>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</si>
  <si>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</si>
  <si>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</si>
  <si>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</si>
  <si>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</si>
  <si>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</si>
  <si>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</si>
  <si>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</si>
  <si>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</si>
  <si>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</si>
  <si>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</si>
  <si>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</si>
  <si>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</si>
  <si>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</si>
  <si>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</si>
  <si>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</si>
  <si>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</si>
  <si>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</si>
  <si>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</si>
  <si>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</si>
  <si>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</si>
  <si>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</si>
  <si>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</si>
  <si>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</si>
  <si>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</si>
  <si>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</si>
  <si>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</si>
  <si>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</si>
  <si>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</si>
  <si>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</si>
  <si>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</si>
  <si>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</si>
  <si>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</si>
  <si>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</si>
  <si>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</si>
  <si>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</si>
  <si>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</si>
  <si>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</si>
  <si>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</si>
  <si>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</si>
  <si>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</si>
  <si>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</si>
  <si>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</si>
  <si>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</si>
  <si>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</si>
  <si>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</si>
  <si>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</si>
  <si>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</si>
  <si>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</si>
  <si>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</si>
  <si>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</si>
  <si>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</si>
  <si>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</si>
  <si>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</si>
  <si>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</si>
  <si>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</si>
  <si>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</si>
  <si>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</si>
  <si>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</si>
  <si>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</si>
  <si>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</si>
  <si>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</si>
  <si>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</si>
  <si>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</si>
  <si>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</si>
  <si>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</si>
  <si>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</si>
  <si>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</si>
  <si>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</si>
  <si>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</si>
  <si>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</si>
  <si>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</si>
  <si>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</si>
  <si>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</si>
  <si>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</si>
  <si>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</si>
  <si>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</si>
  <si>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</si>
  <si>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</si>
  <si>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</si>
  <si>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</si>
  <si>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</si>
  <si>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</si>
  <si>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</si>
  <si>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</si>
  <si>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</si>
  <si>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</si>
  <si>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</si>
  <si>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</si>
  <si>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</si>
  <si>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</si>
  <si>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</si>
  <si>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</si>
  <si>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</si>
  <si>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</si>
  <si>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</si>
  <si>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</si>
  <si>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</si>
  <si>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</si>
  <si>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</si>
  <si>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</si>
  <si>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</si>
  <si>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</si>
  <si>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</si>
  <si>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</si>
  <si>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</si>
  <si>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</si>
  <si>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</si>
  <si>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</si>
  <si>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</si>
  <si>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</si>
  <si>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</si>
  <si>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</si>
  <si>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</si>
  <si>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</si>
  <si>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</si>
  <si>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</si>
  <si>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</si>
  <si>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</si>
  <si>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</si>
  <si>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</si>
  <si>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</si>
  <si>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</si>
  <si>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</si>
  <si>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</si>
  <si>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</si>
  <si>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</si>
  <si>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</si>
  <si>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</si>
  <si>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</si>
  <si>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</si>
  <si>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</si>
  <si>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</si>
  <si>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</si>
  <si>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</si>
  <si>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</si>
  <si>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</si>
  <si>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</si>
  <si>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</si>
  <si>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</si>
  <si>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</si>
  <si>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</si>
  <si>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</si>
  <si>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</si>
  <si>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</si>
  <si>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</si>
  <si>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</si>
  <si>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</si>
  <si>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</si>
  <si>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</si>
  <si>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</si>
  <si>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</si>
  <si>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</si>
  <si>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</si>
  <si>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</si>
  <si>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</si>
  <si>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</si>
  <si>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</si>
  <si>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</si>
  <si>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</si>
  <si>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</si>
  <si>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</si>
  <si>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</si>
  <si>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</si>
  <si>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</si>
  <si>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</si>
  <si>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</si>
  <si>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</si>
  <si>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</si>
  <si>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</si>
  <si>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</si>
  <si>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</si>
  <si>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</si>
  <si>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</si>
  <si>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</si>
  <si>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</si>
  <si>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</si>
  <si>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</si>
  <si>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</si>
  <si>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</si>
  <si>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</si>
  <si>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</si>
  <si>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</si>
  <si>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</si>
  <si>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</si>
  <si>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</si>
  <si>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</si>
  <si>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</si>
  <si>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</si>
  <si>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</si>
  <si>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</si>
  <si>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</si>
  <si>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</si>
  <si>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</si>
  <si>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</si>
  <si>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</si>
  <si>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</si>
  <si>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</si>
  <si>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</si>
  <si>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</si>
  <si>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</si>
  <si>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</si>
  <si>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</si>
  <si>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</si>
  <si>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</si>
  <si>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</si>
  <si>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</si>
  <si>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</si>
  <si>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</si>
  <si>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</si>
  <si>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</si>
  <si>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</si>
  <si>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</si>
  <si>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</si>
  <si>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</si>
  <si>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</si>
  <si>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</si>
  <si>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</si>
  <si>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</si>
  <si>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</si>
  <si>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</si>
  <si>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</si>
  <si>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</si>
  <si>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</si>
  <si>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</si>
  <si>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</si>
  <si>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</si>
  <si>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</si>
  <si>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</si>
  <si>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</si>
  <si>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</si>
  <si>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</si>
  <si>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</si>
  <si>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</si>
  <si>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</si>
  <si>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</si>
  <si>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</si>
  <si>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</si>
  <si>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</si>
  <si>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</si>
  <si>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</si>
  <si>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</si>
  <si>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</si>
  <si>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</si>
  <si>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</si>
  <si>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</si>
  <si>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</si>
  <si>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</si>
  <si>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</si>
  <si>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</si>
  <si>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</si>
  <si>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</si>
  <si>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</si>
  <si>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</si>
  <si>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</si>
  <si>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</si>
  <si>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</si>
  <si>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</si>
  <si>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</si>
  <si>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</si>
  <si>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</si>
  <si>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</si>
  <si>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</si>
  <si>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</si>
  <si>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</si>
  <si>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</si>
  <si>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</si>
  <si>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</si>
  <si>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</si>
  <si>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</si>
  <si>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</si>
  <si>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</si>
  <si>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</si>
  <si>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</si>
  <si>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</si>
  <si>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</si>
  <si>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</si>
  <si>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</si>
  <si>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</si>
  <si>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</si>
  <si>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</si>
  <si>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</si>
  <si>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</si>
  <si>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</si>
  <si>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</si>
  <si>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</si>
  <si>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</si>
  <si>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</si>
  <si>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</si>
  <si>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</si>
  <si>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</si>
  <si>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</si>
  <si>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</si>
  <si>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</si>
  <si>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</si>
  <si>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</si>
  <si>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</si>
  <si>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</si>
  <si>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</si>
  <si>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</si>
  <si>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</si>
  <si>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</si>
  <si>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</si>
  <si>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</si>
  <si>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</si>
  <si>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</si>
  <si>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</si>
  <si>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</si>
  <si>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</si>
  <si>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</si>
  <si>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</si>
  <si>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</si>
  <si>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</si>
  <si>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</si>
  <si>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</si>
  <si>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</si>
  <si>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</si>
  <si>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</si>
  <si>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</si>
  <si>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</si>
  <si>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</si>
  <si>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</si>
  <si>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</si>
  <si>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</si>
  <si>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</si>
  <si>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</si>
  <si>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</si>
  <si>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</si>
  <si>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</si>
  <si>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</si>
  <si>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</si>
  <si>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</si>
  <si>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</si>
  <si>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</si>
  <si>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</si>
  <si>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</si>
  <si>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</si>
  <si>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</si>
  <si>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</si>
  <si>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</si>
  <si>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</si>
  <si>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</si>
  <si>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</si>
  <si>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</si>
  <si>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</si>
  <si>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</si>
  <si>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</si>
  <si>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</si>
  <si>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</si>
  <si>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</si>
  <si>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</si>
  <si>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</si>
  <si>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</si>
  <si>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</si>
  <si>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</si>
  <si>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</si>
  <si>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</si>
  <si>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</si>
  <si>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</si>
  <si>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</si>
  <si>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</si>
  <si>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</si>
  <si>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</si>
  <si>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</si>
  <si>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</si>
  <si>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</si>
  <si>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</si>
  <si>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</si>
  <si>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</si>
  <si>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</si>
  <si>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</si>
  <si>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</si>
  <si>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</si>
  <si>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</si>
  <si>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</si>
  <si>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</si>
  <si>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</si>
  <si>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</si>
  <si>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</si>
  <si>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</si>
  <si>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</si>
  <si>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</si>
  <si>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</si>
  <si>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</si>
  <si>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</si>
  <si>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</si>
  <si>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</si>
  <si>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</si>
  <si>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</si>
  <si>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</si>
  <si>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</si>
  <si>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</si>
  <si>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</si>
  <si>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</si>
  <si>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</si>
  <si>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</si>
  <si>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</si>
  <si>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</si>
  <si>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</si>
  <si>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</si>
  <si>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</si>
  <si>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</si>
  <si>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</si>
  <si>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</si>
  <si>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</si>
  <si>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</si>
  <si>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</si>
  <si>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</si>
  <si>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</si>
  <si>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</si>
  <si>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</si>
  <si>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</si>
  <si>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</si>
  <si>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</si>
  <si>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</si>
  <si>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</si>
  <si>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</si>
  <si>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</si>
  <si>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</si>
  <si>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</si>
  <si>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</si>
  <si>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</si>
  <si>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</si>
  <si>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</si>
  <si>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</si>
  <si>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</si>
  <si>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</si>
  <si>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</si>
  <si>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</si>
  <si>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</si>
  <si>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</si>
  <si>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</si>
  <si>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</si>
  <si>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</si>
  <si>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</si>
  <si>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</si>
  <si>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</si>
  <si>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</si>
  <si>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</si>
  <si>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</si>
  <si>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</si>
  <si>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</si>
  <si>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</si>
  <si>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</si>
  <si>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</si>
  <si>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</si>
  <si>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</si>
  <si>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</si>
  <si>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</si>
  <si>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</si>
  <si>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</si>
  <si>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</si>
  <si>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</si>
  <si>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</si>
  <si>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</si>
  <si>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</si>
  <si>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</si>
  <si>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</si>
  <si>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</si>
  <si>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</si>
  <si>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</si>
  <si>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</si>
  <si>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</si>
  <si>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</si>
  <si>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</si>
  <si>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</si>
  <si>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</si>
  <si>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</si>
  <si>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</si>
  <si>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</si>
  <si>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</si>
  <si>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</si>
  <si>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</si>
  <si>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</si>
  <si>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</si>
  <si>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</si>
  <si>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</si>
  <si>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</si>
  <si>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</si>
  <si>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</si>
  <si>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</si>
  <si>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</si>
  <si>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</si>
  <si>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</si>
  <si>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</si>
  <si>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</si>
  <si>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</si>
  <si>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</si>
  <si>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</si>
  <si>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</si>
  <si>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</si>
  <si>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</si>
  <si>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</si>
  <si>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</si>
  <si>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</si>
  <si>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</si>
  <si>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</si>
  <si>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</si>
  <si>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</si>
  <si>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</si>
  <si>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</si>
  <si>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</si>
  <si>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</si>
  <si>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</si>
  <si>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</si>
  <si>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</si>
  <si>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</si>
  <si>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</si>
  <si>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</si>
  <si>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</si>
  <si>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</si>
  <si>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</si>
  <si>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</si>
  <si>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</si>
  <si>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</si>
  <si>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</si>
  <si>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</si>
  <si>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</si>
  <si>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</si>
  <si>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</si>
  <si>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</si>
  <si>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</si>
  <si>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</si>
  <si>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</si>
  <si>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</si>
  <si>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</si>
  <si>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</si>
  <si>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</si>
  <si>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</si>
  <si>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</si>
  <si>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</si>
  <si>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</si>
  <si>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</si>
  <si>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</si>
  <si>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</si>
  <si>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</si>
  <si>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</si>
  <si>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</si>
  <si>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</si>
  <si>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</si>
  <si>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</si>
  <si>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</si>
  <si>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</si>
  <si>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</si>
  <si>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</si>
  <si>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</si>
  <si>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</si>
  <si>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</si>
  <si>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</si>
  <si>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</si>
  <si>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</si>
  <si>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</si>
  <si>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</si>
  <si>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</si>
  <si>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</si>
  <si>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</si>
  <si>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</si>
  <si>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</si>
  <si>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</si>
  <si>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</si>
  <si>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</si>
  <si>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</si>
  <si>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</si>
  <si>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</si>
  <si>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</si>
  <si>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</si>
  <si>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</si>
  <si>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</si>
  <si>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</si>
  <si>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</si>
  <si>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</si>
  <si>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</si>
  <si>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</si>
  <si>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</si>
  <si>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</si>
  <si>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</si>
  <si>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</si>
  <si>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</si>
  <si>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</si>
  <si>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</si>
  <si>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</si>
  <si>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</si>
  <si>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</si>
  <si>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</si>
  <si>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</si>
  <si>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</si>
  <si>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</si>
  <si>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</si>
  <si>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</si>
  <si>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</si>
  <si>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</si>
  <si>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</si>
  <si>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</si>
  <si>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</si>
  <si>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</si>
  <si>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</si>
  <si>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</si>
  <si>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</si>
  <si>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</si>
  <si>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</si>
  <si>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</si>
  <si>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</si>
  <si>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</si>
  <si>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</si>
  <si>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</si>
  <si>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</si>
  <si>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</si>
  <si>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</si>
  <si>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</si>
  <si>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</si>
  <si>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</si>
  <si>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</si>
  <si>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</si>
  <si>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</si>
  <si>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</si>
  <si>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</si>
  <si>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</si>
  <si>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</si>
  <si>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</si>
  <si>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</si>
  <si>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</si>
  <si>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</si>
  <si>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</si>
  <si>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</si>
  <si>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</si>
  <si>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</si>
  <si>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</si>
  <si>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</si>
  <si>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</si>
  <si>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</si>
  <si>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</si>
  <si>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</si>
  <si>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</si>
  <si>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</si>
  <si>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</si>
  <si>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</si>
  <si>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</si>
  <si>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</si>
  <si>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</si>
  <si>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</si>
  <si>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</si>
  <si>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</si>
  <si>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</si>
  <si>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</si>
  <si>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</si>
  <si>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</si>
  <si>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</si>
  <si>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</si>
  <si>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</si>
  <si>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</si>
  <si>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</si>
  <si>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</si>
  <si>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</si>
  <si>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</si>
  <si>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</si>
  <si>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</si>
  <si>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</si>
  <si>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</si>
  <si>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</si>
  <si>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</si>
  <si>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</si>
  <si>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</si>
  <si>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</si>
  <si>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</si>
  <si>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</si>
  <si>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</si>
  <si>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</si>
  <si>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</si>
  <si>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</si>
  <si>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</si>
  <si>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</si>
  <si>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</si>
  <si>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</si>
  <si>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</si>
  <si>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</si>
  <si>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</si>
  <si>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</si>
  <si>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</si>
  <si>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</si>
  <si>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</si>
  <si>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</si>
  <si>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</si>
  <si>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</si>
  <si>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</si>
  <si>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</si>
  <si>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</si>
  <si>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</si>
  <si>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</si>
  <si>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</si>
  <si>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</si>
  <si>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</si>
  <si>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</si>
  <si>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</si>
  <si>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</si>
  <si>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</si>
  <si>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</si>
  <si>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</si>
  <si>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</si>
  <si>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</si>
  <si>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</si>
  <si>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</si>
  <si>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</si>
  <si>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</si>
  <si>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</si>
  <si>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</si>
  <si>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</si>
  <si>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</si>
  <si>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</si>
  <si>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</si>
  <si>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</si>
  <si>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</si>
  <si>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</si>
  <si>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</si>
  <si>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</si>
  <si>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</si>
  <si>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</si>
  <si>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</si>
  <si>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</si>
  <si>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</si>
  <si>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</si>
  <si>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</si>
  <si>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</si>
  <si>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</si>
  <si>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</si>
  <si>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</si>
  <si>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</si>
  <si>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</si>
  <si>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</si>
  <si>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</si>
  <si>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</si>
  <si>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</si>
  <si>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</si>
  <si>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</si>
  <si>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</si>
  <si>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</si>
  <si>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</si>
  <si>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</si>
  <si>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</si>
  <si>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</si>
  <si>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</si>
  <si>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</si>
  <si>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</si>
  <si>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</si>
  <si>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</si>
  <si>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</si>
  <si>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</si>
  <si>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</si>
  <si>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</si>
  <si>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</si>
  <si>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</si>
  <si>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</si>
  <si>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</si>
  <si>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</si>
  <si>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</si>
  <si>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</si>
  <si>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</si>
  <si>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</si>
  <si>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</si>
  <si>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</si>
  <si>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</si>
  <si>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</si>
  <si>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</si>
  <si>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</si>
  <si>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</si>
  <si>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</si>
  <si>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</si>
  <si>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</si>
  <si>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</si>
  <si>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</si>
  <si>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</si>
  <si>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</si>
  <si>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</si>
  <si>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</si>
  <si>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</si>
  <si>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</si>
  <si>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</si>
  <si>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</si>
  <si>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</si>
  <si>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</si>
  <si>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</si>
  <si>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</si>
  <si>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</si>
  <si>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</si>
  <si>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</si>
  <si>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</si>
  <si>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</si>
  <si>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</si>
  <si>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</si>
  <si>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</si>
  <si>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</si>
  <si>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</si>
  <si>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</si>
  <si>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</si>
  <si>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</si>
  <si>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</si>
  <si>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</si>
  <si>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</si>
  <si>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</si>
  <si>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</si>
  <si>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</si>
  <si>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</si>
  <si>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</si>
  <si>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</si>
  <si>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</si>
  <si>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</si>
  <si>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</si>
  <si>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</si>
  <si>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</si>
  <si>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</si>
  <si>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</si>
  <si>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</si>
  <si>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</si>
  <si>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</si>
  <si>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</si>
  <si>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</si>
  <si>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</si>
  <si>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</si>
  <si>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</si>
  <si>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</si>
  <si>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</si>
  <si>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</si>
  <si>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</si>
  <si>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</si>
  <si>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</si>
  <si>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</si>
  <si>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</si>
  <si>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</si>
  <si>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</si>
  <si>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</si>
  <si>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</si>
  <si>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</si>
  <si>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</si>
  <si>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</si>
  <si>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</si>
  <si>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</si>
  <si>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</si>
  <si>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</si>
  <si>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</si>
  <si>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</si>
  <si>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</si>
  <si>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</si>
  <si>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</si>
  <si>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</si>
  <si>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</si>
  <si>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</si>
  <si>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</si>
  <si>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</si>
  <si>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</si>
  <si>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</si>
  <si>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</si>
  <si>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</si>
  <si>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</si>
  <si>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</si>
  <si>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</si>
  <si>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</si>
  <si>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</si>
  <si>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</si>
  <si>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</si>
  <si>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</si>
  <si>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</si>
  <si>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</si>
  <si>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</si>
  <si>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</si>
  <si>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</si>
  <si>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</si>
  <si>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</si>
  <si>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</si>
  <si>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</si>
  <si>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</si>
  <si>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</si>
  <si>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</si>
  <si>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</si>
  <si>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</si>
  <si>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</si>
  <si>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</si>
  <si>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</si>
  <si>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</si>
  <si>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</si>
  <si>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</si>
  <si>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</si>
  <si>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</si>
  <si>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</si>
  <si>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</si>
  <si>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</si>
  <si>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</si>
  <si>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</si>
  <si>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</si>
  <si>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</si>
  <si>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</si>
  <si>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</si>
  <si>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</si>
  <si>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</si>
  <si>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</si>
  <si>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</si>
  <si>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</si>
  <si>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</si>
  <si>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</si>
  <si>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</si>
  <si>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</si>
  <si>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</si>
  <si>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</si>
  <si>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</si>
  <si>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</si>
  <si>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</si>
  <si>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</si>
  <si>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</si>
  <si>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</si>
  <si>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</si>
  <si>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</si>
  <si>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</si>
  <si>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</si>
  <si>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</si>
  <si>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</si>
  <si>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</si>
  <si>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</si>
  <si>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</si>
  <si>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</si>
  <si>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</si>
  <si>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</si>
  <si>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</si>
  <si>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</si>
  <si>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</si>
  <si>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</si>
  <si>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</si>
  <si>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</si>
  <si>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</si>
  <si>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</si>
  <si>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</si>
  <si>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</si>
  <si>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</si>
  <si>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</si>
  <si>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</si>
  <si>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</si>
  <si>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</si>
  <si>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</si>
  <si>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</si>
  <si>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</si>
  <si>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</si>
  <si>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</si>
  <si>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</si>
  <si>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</si>
  <si>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</si>
  <si>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</si>
  <si>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</si>
  <si>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</si>
  <si>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</si>
  <si>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</si>
  <si>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</si>
  <si>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</si>
  <si>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</si>
  <si>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</si>
  <si>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</si>
  <si>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</si>
  <si>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</si>
  <si>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</si>
  <si>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</si>
  <si>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</si>
  <si>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</si>
  <si>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</si>
  <si>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</si>
  <si>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</si>
  <si>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</si>
  <si>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</si>
  <si>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</si>
  <si>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</si>
  <si>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</si>
  <si>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</si>
  <si>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</si>
  <si>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</si>
  <si>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</si>
  <si>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</si>
  <si>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</si>
  <si>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</si>
  <si>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</si>
  <si>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</si>
  <si>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</si>
  <si>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</si>
  <si>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</si>
  <si>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</si>
  <si>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</si>
  <si>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</si>
  <si>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</si>
  <si>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</si>
  <si>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</si>
  <si>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</si>
  <si>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</si>
  <si>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</si>
  <si>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</si>
  <si>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</si>
  <si>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</si>
  <si>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</si>
  <si>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</si>
  <si>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</si>
  <si>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</si>
  <si>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</si>
  <si>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</si>
  <si>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</si>
  <si>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</si>
  <si>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</si>
  <si>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</si>
  <si>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</si>
  <si>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</si>
  <si>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</si>
  <si>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</si>
  <si>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</si>
  <si>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</si>
  <si>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</si>
  <si>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</si>
  <si>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</si>
  <si>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</si>
  <si>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</si>
  <si>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</si>
  <si>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</si>
  <si>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</si>
  <si>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</si>
  <si>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</si>
  <si>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</si>
  <si>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</si>
  <si>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</si>
  <si>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</si>
  <si>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</si>
  <si>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</si>
  <si>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</si>
  <si>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</si>
  <si>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</si>
  <si>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</si>
  <si>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</si>
  <si>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</si>
  <si>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</si>
  <si>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</si>
  <si>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</si>
  <si>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</si>
  <si>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</si>
  <si>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</si>
  <si>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</si>
  <si>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</si>
  <si>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</si>
  <si>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</si>
  <si>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</si>
  <si>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</si>
  <si>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</si>
  <si>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</si>
  <si>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</si>
  <si>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</si>
  <si>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</si>
  <si>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</si>
  <si>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</si>
  <si>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</si>
  <si>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</si>
  <si>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</si>
  <si>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</si>
  <si>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</si>
  <si>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</si>
  <si>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</si>
  <si>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</si>
  <si>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</si>
  <si>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</si>
  <si>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</si>
  <si>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</si>
  <si>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</si>
  <si>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</si>
  <si>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</si>
  <si>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</si>
  <si>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</si>
  <si>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</si>
  <si>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</si>
  <si>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</si>
  <si>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</si>
  <si>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</si>
  <si>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</si>
  <si>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</si>
  <si>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</si>
  <si>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</si>
  <si>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</si>
  <si>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</si>
  <si>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</si>
  <si>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</si>
  <si>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</si>
  <si>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</si>
  <si>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</si>
  <si>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</si>
  <si>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</si>
  <si>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</si>
  <si>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</si>
  <si>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</si>
  <si>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</si>
  <si>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</si>
  <si>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</si>
  <si>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</si>
  <si>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</si>
  <si>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</si>
  <si>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</si>
  <si>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</si>
  <si>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</si>
  <si>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</si>
  <si>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</si>
  <si>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</si>
  <si>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</si>
  <si>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</si>
  <si>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</si>
  <si>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</si>
  <si>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</si>
  <si>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</si>
  <si>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</si>
  <si>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</si>
  <si>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</si>
  <si>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</si>
  <si>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</si>
  <si>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</si>
  <si>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</si>
  <si>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</si>
  <si>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</si>
  <si>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</si>
  <si>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</si>
  <si>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</si>
  <si>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</si>
  <si>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</si>
  <si>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</si>
  <si>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</si>
  <si>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</si>
  <si>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</si>
  <si>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</si>
  <si>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</si>
  <si>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</si>
  <si>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</si>
  <si>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</si>
  <si>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</si>
  <si>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</si>
  <si>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</si>
  <si>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</si>
  <si>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</si>
  <si>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</si>
  <si>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</si>
  <si>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</si>
  <si>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</si>
  <si>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</si>
  <si>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</si>
  <si>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</si>
  <si>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</si>
  <si>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</si>
  <si>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</si>
  <si>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</si>
  <si>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</si>
  <si>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</si>
  <si>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</si>
  <si>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</si>
  <si>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</si>
  <si>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</si>
  <si>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</si>
  <si>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</si>
  <si>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</si>
  <si>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</si>
  <si>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</si>
  <si>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</si>
  <si>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</si>
  <si>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</si>
  <si>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</si>
  <si>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</si>
  <si>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</si>
  <si>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</si>
  <si>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</si>
  <si>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</si>
  <si>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</si>
  <si>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</si>
  <si>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</si>
  <si>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</si>
  <si>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</si>
  <si>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</si>
  <si>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</si>
  <si>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</si>
  <si>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</si>
  <si>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</si>
  <si>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</si>
  <si>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</si>
  <si>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</si>
  <si>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</si>
  <si>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</si>
  <si>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</si>
  <si>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</si>
  <si>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</si>
  <si>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</si>
  <si>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</si>
  <si>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</si>
  <si>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</si>
  <si>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</si>
  <si>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</si>
  <si>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</si>
  <si>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</si>
  <si>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</si>
  <si>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</si>
  <si>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</si>
  <si>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</si>
  <si>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</si>
  <si>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</si>
  <si>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</si>
  <si>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</si>
  <si>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</si>
  <si>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</si>
  <si>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</si>
  <si>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</si>
  <si>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</si>
  <si>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</si>
  <si>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</si>
  <si>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</si>
  <si>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</si>
  <si>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</si>
  <si>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</si>
  <si>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</si>
  <si>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</si>
  <si>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</si>
  <si>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</si>
  <si>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</si>
  <si>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</si>
  <si>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</si>
  <si>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</si>
  <si>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</si>
  <si>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</si>
  <si>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</si>
  <si>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</si>
  <si>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</si>
  <si>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</si>
  <si>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</si>
  <si>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</si>
  <si>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</si>
  <si>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</si>
  <si>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</si>
  <si>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</si>
  <si>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</si>
  <si>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</si>
  <si>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</si>
  <si>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</si>
  <si>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</si>
  <si>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</si>
  <si>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</si>
  <si>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</si>
  <si>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</si>
  <si>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</si>
  <si>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</si>
  <si>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</si>
  <si>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</si>
  <si>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</si>
  <si>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</si>
  <si>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</si>
  <si>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</si>
  <si>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</si>
  <si>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</si>
  <si>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</si>
  <si>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</si>
  <si>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</si>
  <si>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</si>
  <si>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</si>
  <si>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</si>
  <si>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</si>
  <si>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</si>
  <si>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</si>
  <si>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</si>
  <si>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</si>
  <si>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</si>
  <si>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</si>
  <si>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</si>
  <si>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</si>
  <si>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</si>
  <si>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</si>
  <si>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</si>
  <si>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</si>
  <si>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</si>
  <si>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</si>
  <si>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</si>
  <si>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</si>
  <si>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</si>
  <si>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</si>
  <si>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</si>
  <si>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</si>
  <si>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</si>
  <si>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</si>
  <si>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</si>
  <si>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</si>
  <si>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</si>
  <si>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</si>
  <si>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</si>
  <si>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</si>
  <si>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</si>
  <si>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</si>
  <si>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</si>
  <si>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</si>
  <si>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</si>
  <si>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</si>
  <si>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</si>
  <si>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</si>
  <si>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</si>
  <si>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</si>
  <si>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</si>
  <si>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</si>
  <si>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</si>
  <si>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</si>
  <si>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</si>
  <si>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</si>
  <si>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</si>
  <si>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</si>
  <si>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</si>
  <si>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</si>
  <si>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</si>
  <si>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</si>
  <si>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</si>
  <si>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</si>
  <si>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</si>
  <si>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</si>
  <si>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</si>
  <si>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</si>
  <si>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</si>
  <si>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</si>
  <si>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</si>
  <si>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</si>
  <si>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</si>
  <si>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</si>
  <si>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</si>
  <si>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</si>
  <si>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</si>
  <si>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</si>
  <si>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</si>
  <si>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</si>
  <si>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</si>
  <si>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</si>
  <si>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</si>
  <si>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</si>
  <si>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</si>
  <si>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</si>
  <si>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</si>
  <si>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</si>
  <si>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</si>
  <si>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</si>
  <si>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</si>
  <si>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</si>
  <si>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</si>
  <si>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</si>
  <si>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</si>
  <si>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</si>
  <si>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</si>
  <si>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</si>
  <si>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</si>
  <si>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</si>
  <si>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</si>
  <si>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</si>
  <si>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</si>
  <si>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</si>
  <si>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</si>
  <si>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</si>
  <si>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</si>
  <si>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</si>
  <si>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</si>
  <si>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</si>
  <si>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</si>
  <si>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</si>
  <si>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</si>
  <si>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</si>
  <si>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</si>
  <si>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</si>
  <si>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</si>
  <si>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</si>
  <si>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</si>
  <si>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</si>
  <si>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</si>
  <si>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</si>
  <si>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</si>
  <si>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</si>
  <si>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</si>
  <si>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</si>
  <si>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</si>
  <si>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</si>
  <si>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</si>
  <si>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</si>
  <si>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</si>
  <si>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</si>
  <si>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</si>
  <si>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</si>
  <si>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</si>
  <si>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</si>
  <si>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</si>
  <si>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</si>
  <si>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</si>
  <si>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</si>
  <si>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</si>
  <si>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</si>
  <si>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</si>
  <si>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</si>
  <si>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</si>
  <si>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</si>
  <si>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</si>
  <si>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</si>
  <si>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</si>
  <si>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</si>
  <si>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</si>
  <si>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</si>
  <si>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</si>
  <si>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</si>
  <si>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</si>
  <si>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</si>
  <si>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</si>
  <si>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</si>
  <si>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</si>
  <si>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</si>
  <si>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</si>
  <si>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</si>
  <si>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</si>
  <si>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</si>
  <si>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</si>
  <si>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</si>
  <si>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</si>
  <si>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</si>
  <si>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</si>
  <si>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</si>
  <si>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</si>
  <si>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</si>
  <si>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</si>
  <si>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</si>
  <si>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</si>
  <si>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</si>
  <si>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</si>
  <si>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</si>
  <si>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</si>
  <si>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</si>
  <si>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</si>
  <si>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</si>
  <si>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</si>
  <si>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</si>
  <si>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</si>
  <si>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</si>
  <si>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</si>
  <si>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</si>
  <si>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</si>
  <si>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</si>
  <si>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</si>
  <si>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</si>
  <si>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</si>
  <si>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</si>
  <si>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</si>
  <si>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</si>
  <si>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</si>
  <si>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</si>
  <si>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</si>
  <si>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</si>
  <si>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</si>
  <si>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</si>
  <si>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</si>
  <si>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</si>
  <si>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</si>
  <si>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</si>
  <si>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</si>
  <si>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</si>
  <si>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</si>
  <si>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</si>
  <si>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</si>
  <si>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</si>
  <si>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</si>
  <si>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</si>
  <si>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</si>
  <si>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</si>
  <si>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</si>
  <si>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</si>
  <si>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</si>
  <si>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</si>
  <si>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</si>
  <si>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</si>
  <si>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</si>
  <si>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</si>
  <si>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</si>
  <si>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</si>
  <si>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</si>
  <si>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</si>
  <si>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</si>
  <si>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</si>
  <si>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</si>
  <si>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</si>
  <si>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</si>
  <si>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</si>
  <si>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</si>
  <si>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</si>
  <si>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</si>
  <si>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</si>
  <si>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</si>
  <si>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</si>
  <si>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</si>
  <si>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</si>
  <si>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</si>
  <si>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</si>
  <si>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</si>
  <si>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</si>
  <si>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</si>
  <si>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</si>
  <si>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</si>
  <si>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</si>
  <si>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</si>
  <si>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</si>
  <si>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</si>
  <si>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</si>
  <si>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</si>
  <si>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</si>
  <si>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</si>
  <si>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</si>
  <si>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</si>
  <si>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</si>
  <si>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</si>
  <si>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</si>
  <si>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</si>
  <si>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</si>
  <si>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</si>
  <si>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</si>
  <si>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</si>
  <si>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</si>
  <si>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</si>
  <si>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</si>
  <si>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</si>
  <si>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</si>
  <si>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</si>
  <si>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</si>
  <si>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</si>
  <si>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</si>
  <si>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</si>
  <si>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</si>
  <si>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</si>
  <si>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</si>
  <si>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</si>
  <si>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</si>
  <si>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</si>
  <si>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</si>
  <si>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</si>
  <si>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</si>
  <si>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</si>
  <si>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</si>
  <si>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</si>
  <si>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</si>
  <si>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</si>
  <si>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</si>
  <si>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</si>
  <si>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</si>
  <si>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</si>
  <si>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</si>
  <si>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</si>
  <si>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</si>
  <si>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</si>
  <si>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</si>
  <si>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</si>
  <si>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</si>
  <si>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</si>
  <si>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</si>
  <si>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</si>
  <si>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</si>
  <si>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</si>
  <si>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</si>
  <si>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</si>
  <si>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</si>
  <si>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</si>
  <si>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</si>
  <si>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</si>
  <si>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</si>
  <si>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</si>
  <si>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</si>
  <si>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</si>
  <si>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</si>
  <si>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</si>
  <si>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</si>
  <si>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</si>
  <si>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</si>
  <si>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</si>
  <si>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</si>
  <si>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</si>
  <si>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</si>
  <si>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</si>
  <si>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</si>
  <si>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</si>
  <si>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</si>
  <si>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</si>
  <si>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</si>
  <si>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</si>
  <si>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</si>
  <si>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</si>
  <si>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</si>
  <si>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</si>
  <si>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</si>
  <si>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</si>
  <si>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</si>
  <si>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</si>
  <si>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</si>
  <si>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</si>
  <si>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</si>
  <si>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</si>
  <si>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</si>
  <si>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</si>
  <si>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</si>
  <si>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</si>
  <si>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</si>
  <si>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</si>
  <si>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</si>
  <si>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</si>
  <si>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</si>
  <si>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</si>
  <si>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</si>
  <si>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</si>
  <si>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</si>
  <si>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</si>
  <si>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</si>
  <si>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</si>
  <si>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</si>
  <si>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</si>
  <si>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</si>
  <si>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</si>
  <si>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</si>
  <si>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</si>
  <si>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</si>
  <si>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</si>
  <si>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</si>
  <si>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</si>
  <si>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</si>
  <si>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</si>
  <si>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</si>
  <si>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</si>
  <si>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</si>
  <si>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</si>
  <si>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</si>
  <si>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</si>
  <si>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</si>
  <si>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</si>
  <si>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</si>
  <si>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</si>
  <si>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</si>
  <si>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</si>
  <si>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</si>
  <si>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</si>
  <si>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</si>
  <si>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</si>
  <si>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</si>
  <si>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</si>
  <si>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</si>
  <si>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</si>
  <si>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</si>
  <si>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</si>
  <si>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</si>
  <si>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</si>
  <si>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</si>
  <si>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</si>
  <si>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</si>
  <si>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</si>
  <si>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</si>
  <si>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</si>
  <si>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</si>
  <si>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</si>
  <si>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</si>
  <si>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</si>
  <si>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</si>
  <si>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</si>
  <si>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</si>
  <si>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</si>
  <si>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</si>
  <si>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</si>
  <si>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</si>
  <si>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</si>
  <si>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</si>
  <si>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</si>
  <si>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</si>
  <si>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</si>
  <si>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</si>
  <si>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</si>
  <si>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</si>
  <si>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</si>
  <si>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</si>
  <si>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</si>
  <si>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</si>
  <si>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</si>
  <si>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</si>
  <si>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</si>
  <si>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</si>
  <si>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</si>
  <si>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</si>
  <si>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</si>
  <si>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</si>
  <si>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</si>
  <si>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</si>
  <si>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</si>
  <si>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</si>
  <si>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</si>
  <si>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</si>
  <si>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</si>
  <si>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</si>
  <si>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</si>
  <si>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</si>
  <si>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</si>
  <si>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</si>
  <si>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</si>
  <si>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</si>
  <si>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</si>
  <si>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</si>
  <si>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</si>
  <si>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</si>
  <si>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</si>
  <si>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</si>
  <si>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</si>
  <si>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</si>
  <si>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</si>
  <si>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</si>
  <si>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</si>
  <si>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</si>
  <si>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</si>
  <si>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</si>
  <si>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</si>
  <si>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</si>
  <si>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</si>
  <si>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</si>
  <si>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</si>
  <si>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</si>
  <si>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</si>
  <si>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</si>
  <si>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</si>
  <si>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</si>
  <si>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</si>
  <si>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</si>
  <si>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</si>
  <si>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</si>
  <si>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</si>
  <si>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</si>
  <si>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</si>
  <si>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</si>
  <si>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</si>
  <si>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</si>
  <si>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</si>
  <si>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</si>
  <si>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</si>
  <si>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</si>
  <si>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</si>
  <si>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</si>
  <si>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</si>
  <si>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</si>
  <si>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</si>
  <si>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</si>
  <si>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</si>
  <si>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</si>
  <si>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</si>
  <si>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</si>
  <si>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</si>
  <si>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</si>
  <si>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</si>
  <si>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</si>
  <si>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</si>
  <si>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</si>
  <si>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</si>
  <si>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</si>
  <si>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</si>
  <si>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</si>
  <si>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</si>
  <si>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</si>
  <si>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</si>
  <si>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</si>
  <si>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</si>
  <si>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</si>
  <si>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</si>
  <si>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</si>
  <si>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</si>
  <si>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</si>
  <si>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</si>
  <si>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</si>
  <si>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</si>
  <si>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</si>
  <si>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</si>
  <si>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</si>
  <si>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</si>
  <si>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</si>
  <si>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</si>
  <si>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</si>
  <si>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</si>
  <si>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</si>
  <si>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</si>
  <si>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</si>
  <si>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</si>
  <si>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</si>
  <si>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</si>
  <si>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</si>
  <si>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</si>
  <si>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</si>
  <si>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</si>
  <si>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</si>
  <si>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</si>
  <si>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</si>
  <si>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</si>
  <si>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</si>
  <si>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</si>
  <si>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</si>
  <si>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</si>
  <si>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</si>
  <si>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</si>
  <si>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</si>
  <si>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</si>
  <si>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</si>
  <si>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</si>
  <si>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</si>
  <si>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</si>
  <si>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</si>
  <si>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</si>
  <si>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</si>
  <si>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</si>
  <si>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</si>
  <si>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</si>
  <si>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</si>
  <si>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</si>
  <si>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</si>
  <si>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</si>
  <si>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</si>
  <si>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</si>
  <si>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</si>
  <si>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</si>
  <si>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</si>
  <si>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</si>
  <si>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</si>
  <si>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</si>
  <si>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</si>
  <si>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</si>
  <si>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</si>
  <si>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</si>
  <si>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</si>
  <si>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</si>
  <si>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</si>
  <si>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</si>
  <si>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</si>
  <si>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</si>
  <si>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</si>
  <si>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</si>
  <si>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</si>
  <si>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</si>
  <si>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</si>
  <si>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</si>
  <si>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</si>
  <si>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</si>
  <si>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</si>
  <si>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</si>
  <si>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</si>
  <si>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</si>
  <si>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</si>
  <si>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</si>
  <si>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</si>
  <si>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</si>
  <si>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</si>
  <si>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</si>
  <si>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</si>
  <si>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</si>
  <si>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</si>
  <si>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</si>
  <si>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</si>
  <si>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</si>
  <si>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</si>
  <si>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</si>
  <si>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</si>
  <si>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</si>
  <si>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</si>
  <si>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</si>
  <si>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</si>
  <si>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</si>
  <si>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</si>
  <si>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</si>
  <si>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</si>
  <si>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</si>
  <si>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</si>
  <si>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</si>
  <si>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</si>
  <si>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</si>
  <si>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</si>
  <si>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</si>
  <si>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</si>
  <si>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</si>
  <si>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</si>
  <si>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</si>
  <si>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</si>
  <si>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</si>
  <si>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</si>
  <si>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</si>
  <si>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</si>
  <si>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</si>
  <si>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</si>
  <si>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</si>
  <si>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</si>
  <si>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</si>
  <si>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</si>
  <si>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</si>
  <si>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</si>
  <si>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</si>
  <si>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</si>
  <si>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</si>
  <si>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</si>
  <si>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</si>
  <si>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</si>
  <si>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</si>
  <si>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</si>
  <si>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</si>
  <si>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</si>
  <si>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</si>
  <si>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</si>
  <si>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</si>
  <si>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</si>
  <si>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</si>
  <si>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</si>
  <si>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</si>
  <si>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</si>
  <si>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</si>
  <si>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</si>
  <si>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</si>
  <si>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</si>
  <si>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</si>
  <si>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</si>
  <si>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</si>
  <si>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</si>
  <si>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</si>
  <si>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</si>
  <si>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</si>
  <si>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</si>
  <si>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</si>
  <si>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</si>
  <si>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</si>
  <si>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</si>
  <si>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</si>
  <si>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</si>
  <si>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</si>
  <si>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</si>
  <si>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</si>
  <si>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</si>
  <si>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</si>
  <si>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</si>
  <si>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</si>
  <si>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</si>
  <si>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</si>
  <si>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</si>
  <si>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</si>
  <si>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</si>
  <si>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</si>
  <si>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</si>
  <si>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</si>
  <si>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</si>
  <si>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</si>
  <si>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</si>
  <si>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</si>
  <si>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</si>
  <si>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</si>
  <si>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</si>
  <si>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</si>
  <si>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</si>
  <si>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</si>
  <si>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</si>
  <si>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</si>
  <si>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</si>
  <si>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</si>
  <si>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</si>
  <si>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</si>
  <si>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</si>
  <si>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</si>
  <si>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</si>
  <si>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</si>
  <si>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</si>
  <si>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</si>
  <si>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</si>
  <si>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</si>
  <si>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</si>
  <si>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</si>
  <si>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</si>
  <si>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</si>
  <si>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</si>
  <si>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</si>
  <si>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</si>
  <si>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</si>
  <si>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</si>
  <si>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</si>
  <si>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</si>
  <si>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</si>
  <si>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</si>
  <si>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</si>
  <si>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</si>
  <si>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</si>
  <si>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</si>
  <si>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</si>
  <si>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</si>
  <si>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</si>
  <si>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</si>
  <si>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</si>
  <si>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</si>
  <si>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</si>
  <si>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</si>
  <si>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</si>
  <si>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</si>
  <si>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</si>
  <si>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</si>
  <si>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</si>
  <si>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</si>
  <si>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</si>
  <si>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</si>
  <si>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</si>
  <si>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</si>
  <si>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</si>
  <si>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</si>
  <si>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</si>
  <si>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</si>
  <si>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</si>
  <si>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</si>
  <si>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</si>
  <si>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</si>
  <si>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</si>
  <si>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</si>
  <si>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</si>
  <si>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</si>
  <si>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</si>
  <si>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</si>
  <si>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</si>
  <si>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</si>
  <si>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</si>
  <si>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</si>
  <si>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</si>
  <si>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</si>
  <si>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</si>
  <si>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</si>
  <si>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</si>
  <si>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</si>
  <si>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</si>
  <si>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</si>
  <si>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</si>
  <si>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</si>
  <si>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</si>
  <si>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</si>
  <si>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</si>
  <si>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</si>
  <si>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</si>
  <si>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</si>
  <si>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</si>
  <si>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</si>
  <si>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</si>
  <si>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</si>
  <si>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</si>
  <si>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</si>
  <si>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</si>
  <si>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</si>
  <si>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</si>
  <si>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</si>
  <si>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</si>
  <si>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</si>
  <si>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</si>
  <si>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</si>
  <si>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</si>
  <si>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</si>
  <si>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</si>
  <si>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</si>
  <si>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</si>
  <si>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</si>
  <si>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</si>
  <si>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</si>
  <si>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</si>
  <si>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</si>
  <si>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</si>
  <si>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</si>
  <si>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</si>
  <si>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</si>
  <si>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</si>
  <si>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</si>
  <si>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</si>
  <si>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</si>
  <si>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</si>
  <si>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</si>
  <si>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</si>
  <si>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</si>
  <si>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</si>
  <si>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</si>
  <si>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</si>
  <si>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</si>
  <si>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</si>
  <si>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</si>
  <si>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</si>
  <si>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</si>
  <si>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</si>
  <si>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</si>
  <si>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</si>
  <si>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</si>
  <si>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</si>
  <si>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</si>
  <si>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</si>
  <si>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</si>
  <si>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</si>
  <si>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</si>
  <si>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</si>
  <si>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</si>
  <si>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</si>
  <si>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</si>
  <si>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</si>
  <si>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</si>
  <si>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</si>
  <si>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</si>
  <si>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</si>
  <si>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</si>
  <si>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</si>
  <si>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</si>
  <si>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</si>
  <si>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</si>
  <si>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</si>
  <si>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</si>
  <si>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</si>
  <si>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</si>
  <si>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</si>
  <si>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</si>
  <si>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</si>
  <si>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</si>
  <si>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</si>
  <si>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</si>
  <si>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</si>
  <si>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</si>
  <si>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</si>
  <si>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</si>
  <si>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</si>
  <si>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</si>
  <si>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</si>
  <si>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</si>
  <si>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</si>
  <si>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</si>
  <si>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</si>
  <si>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</si>
  <si>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</si>
  <si>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</si>
  <si>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</si>
  <si>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</si>
  <si>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</si>
  <si>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</si>
  <si>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</si>
  <si>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</si>
  <si>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</si>
  <si>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</si>
  <si>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</si>
  <si>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</si>
  <si>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</si>
  <si>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</si>
  <si>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</si>
  <si>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</si>
  <si>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</si>
  <si>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</si>
  <si>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</si>
  <si>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</si>
  <si>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</si>
  <si>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</si>
  <si>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</si>
  <si>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</si>
  <si>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</si>
  <si>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</si>
  <si>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</si>
  <si>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</si>
  <si>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</si>
  <si>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</si>
  <si>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</si>
  <si>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</si>
  <si>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</si>
  <si>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</si>
  <si>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</si>
  <si>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</si>
  <si>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</si>
  <si>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</si>
  <si>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</si>
  <si>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</si>
  <si>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</si>
  <si>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</si>
  <si>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</si>
  <si>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</si>
  <si>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</si>
  <si>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</si>
  <si>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</si>
  <si>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</si>
  <si>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</si>
  <si>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</si>
  <si>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</si>
  <si>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</si>
  <si>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</si>
  <si>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</si>
  <si>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</si>
  <si>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</si>
  <si>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</si>
  <si>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</si>
  <si>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</si>
  <si>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</si>
  <si>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</si>
  <si>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</si>
  <si>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</si>
  <si>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</si>
  <si>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</si>
  <si>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</si>
  <si>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</si>
  <si>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</si>
  <si>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</si>
  <si>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</si>
  <si>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</si>
  <si>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</si>
  <si>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</si>
  <si>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</si>
  <si>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</si>
  <si>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</si>
  <si>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</si>
  <si>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</si>
  <si>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</si>
  <si>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</si>
  <si>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</si>
  <si>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</si>
  <si>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</si>
  <si>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</si>
  <si>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</si>
  <si>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</si>
  <si>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</si>
  <si>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</si>
  <si>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</si>
  <si>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</si>
  <si>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</si>
  <si>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</si>
  <si>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</si>
  <si>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</si>
  <si>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</si>
  <si>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</si>
  <si>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</si>
  <si>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</si>
  <si>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</si>
  <si>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</si>
  <si>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</si>
  <si>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</si>
  <si>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</si>
  <si>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</si>
  <si>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</si>
  <si>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</si>
  <si>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</si>
  <si>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</si>
  <si>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</si>
  <si>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</si>
  <si>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</si>
  <si>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</si>
  <si>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</si>
  <si>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</si>
  <si>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</si>
  <si>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</si>
  <si>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</si>
  <si>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</si>
  <si>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</si>
  <si>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</si>
  <si>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</si>
  <si>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</si>
  <si>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</si>
  <si>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</si>
  <si>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</si>
  <si>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</si>
  <si>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</si>
  <si>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</si>
  <si>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</si>
  <si>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</si>
  <si>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</si>
  <si>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</si>
  <si>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</si>
  <si>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</si>
  <si>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</si>
  <si>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</si>
  <si>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</si>
  <si>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</si>
  <si>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</si>
  <si>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</si>
  <si>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</si>
  <si>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</si>
  <si>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</si>
  <si>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</si>
  <si>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</si>
  <si>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</si>
  <si>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</si>
  <si>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</si>
  <si>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</si>
  <si>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</si>
  <si>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</si>
  <si>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</si>
  <si>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</si>
  <si>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</si>
  <si>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</si>
  <si>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</si>
  <si>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</si>
  <si>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</si>
  <si>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</si>
  <si>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</si>
  <si>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</si>
  <si>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</si>
  <si>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</si>
  <si>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</si>
  <si>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</si>
  <si>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</si>
  <si>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</si>
  <si>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</si>
  <si>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</si>
  <si>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</si>
  <si>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</si>
  <si>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</si>
  <si>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</si>
  <si>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</si>
  <si>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</si>
  <si>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</si>
  <si>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</si>
  <si>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</si>
  <si>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</si>
  <si>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</si>
  <si>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</si>
  <si>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</si>
  <si>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</si>
  <si>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</si>
  <si>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</si>
  <si>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</si>
  <si>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</si>
  <si>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</si>
  <si>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</si>
  <si>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</si>
  <si>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</si>
  <si>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</si>
  <si>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</si>
  <si>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</si>
  <si>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</si>
  <si>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</si>
  <si>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</si>
  <si>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</si>
  <si>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</si>
  <si>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</si>
  <si>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</si>
  <si>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</si>
  <si>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</si>
  <si>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</si>
  <si>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</si>
  <si>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</si>
  <si>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</si>
  <si>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</si>
  <si>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</si>
  <si>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</si>
  <si>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</si>
  <si>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</si>
  <si>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</si>
  <si>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</si>
  <si>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</si>
  <si>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</si>
  <si>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</si>
  <si>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</si>
  <si>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</si>
  <si>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</si>
  <si>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</si>
  <si>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</si>
  <si>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</si>
  <si>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</si>
  <si>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</si>
  <si>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</si>
  <si>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</si>
  <si>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</si>
  <si>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</si>
  <si>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</si>
  <si>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</si>
  <si>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</si>
  <si>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</si>
  <si>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</si>
  <si>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</si>
  <si>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</si>
  <si>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</si>
  <si>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</si>
  <si>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</si>
  <si>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</si>
  <si>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</si>
  <si>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</si>
  <si>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</si>
  <si>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</si>
  <si>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</si>
  <si>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</si>
  <si>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</si>
  <si>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</si>
  <si>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</si>
  <si>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</si>
  <si>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</si>
  <si>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</si>
  <si>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</si>
  <si>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</si>
  <si>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</si>
  <si>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</si>
  <si>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</si>
  <si>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</si>
  <si>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</si>
  <si>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</si>
  <si>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</si>
  <si>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</si>
  <si>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</si>
  <si>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</si>
  <si>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</si>
  <si>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</si>
  <si>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</si>
  <si>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</si>
  <si>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</si>
  <si>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</si>
  <si>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</si>
  <si>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</si>
  <si>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</si>
  <si>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</si>
  <si>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</si>
  <si>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</si>
  <si>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</si>
  <si>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</si>
  <si>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</si>
  <si>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</si>
  <si>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</si>
  <si>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</si>
  <si>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</si>
  <si>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</si>
  <si>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</si>
  <si>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</si>
  <si>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</si>
  <si>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</si>
  <si>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</si>
  <si>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</si>
  <si>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</si>
  <si>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</si>
  <si>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</si>
  <si>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</si>
  <si>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</si>
  <si>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</si>
  <si>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</si>
  <si>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</si>
  <si>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</si>
  <si>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</si>
  <si>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</si>
  <si>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</si>
  <si>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</si>
  <si>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</si>
  <si>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</si>
  <si>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</si>
  <si>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</si>
  <si>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</si>
  <si>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</si>
  <si>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</si>
  <si>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</si>
  <si>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</si>
  <si>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</si>
  <si>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</si>
  <si>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</si>
  <si>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</si>
  <si>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</si>
  <si>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</si>
  <si>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</si>
  <si>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</si>
  <si>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</si>
  <si>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</si>
  <si>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</si>
  <si>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</si>
  <si>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</si>
  <si>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</si>
  <si>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</si>
  <si>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</si>
  <si>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</si>
  <si>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</si>
  <si>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</si>
  <si>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</si>
  <si>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</si>
  <si>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</si>
  <si>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</si>
  <si>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</si>
  <si>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</si>
  <si>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</si>
  <si>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</si>
  <si>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</si>
  <si>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</si>
  <si>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</si>
  <si>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</si>
  <si>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</si>
  <si>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</si>
  <si>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</si>
  <si>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</si>
  <si>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</si>
  <si>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</si>
  <si>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</si>
  <si>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</si>
  <si>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</si>
  <si>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</si>
  <si>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</si>
  <si>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</si>
  <si>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</si>
  <si>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</si>
  <si>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</si>
  <si>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</si>
  <si>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</si>
  <si>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</si>
  <si>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</si>
  <si>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</si>
  <si>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</si>
  <si>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</si>
  <si>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</si>
  <si>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</si>
  <si>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</si>
  <si>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</si>
  <si>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</si>
  <si>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</si>
  <si>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</si>
  <si>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</si>
  <si>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</si>
  <si>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</si>
  <si>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</si>
  <si>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</si>
  <si>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</si>
  <si>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</si>
  <si>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</si>
  <si>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</si>
  <si>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</si>
  <si>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</si>
  <si>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</si>
  <si>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</si>
  <si>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</si>
  <si>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</si>
  <si>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</si>
  <si>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</si>
  <si>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</si>
  <si>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</si>
  <si>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</si>
  <si>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</si>
  <si>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</si>
  <si>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</si>
  <si>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</si>
  <si>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</si>
  <si>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</si>
  <si>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</si>
  <si>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</si>
  <si>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</si>
  <si>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</si>
  <si>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</si>
  <si>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</si>
  <si>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</si>
  <si>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</si>
  <si>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</si>
  <si>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</si>
  <si>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</si>
  <si>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</si>
  <si>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</si>
  <si>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</si>
  <si>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</si>
  <si>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</si>
  <si>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</si>
  <si>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</si>
  <si>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</si>
  <si>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</si>
  <si>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</si>
  <si>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</si>
  <si>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</si>
  <si>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</si>
  <si>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</si>
  <si>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</si>
  <si>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</si>
  <si>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</si>
  <si>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</si>
  <si>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</si>
  <si>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</si>
  <si>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</si>
  <si>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</si>
  <si>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</si>
  <si>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</si>
  <si>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</si>
  <si>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</si>
  <si>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</si>
  <si>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</si>
  <si>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</si>
  <si>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</si>
  <si>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</si>
  <si>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</si>
  <si>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</si>
  <si>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</si>
  <si>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</si>
  <si>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</si>
  <si>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</si>
  <si>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</si>
  <si>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</si>
  <si>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</si>
  <si>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</si>
  <si>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</si>
  <si>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</si>
  <si>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</si>
  <si>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</si>
  <si>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</si>
  <si>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</si>
  <si>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</si>
  <si>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</si>
  <si>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</si>
  <si>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</si>
  <si>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</si>
  <si>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</si>
  <si>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</si>
  <si>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</si>
  <si>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</si>
  <si>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</si>
  <si>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</si>
  <si>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</si>
  <si>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</si>
  <si>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</si>
  <si>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</si>
  <si>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</si>
  <si>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</si>
  <si>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</si>
  <si>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</si>
  <si>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</si>
  <si>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</si>
  <si>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</si>
  <si>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</si>
  <si>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</si>
  <si>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</si>
  <si>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</si>
  <si>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</si>
  <si>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</si>
  <si>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</si>
  <si>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</si>
  <si>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</si>
  <si>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</si>
  <si>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</si>
  <si>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</si>
  <si>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</si>
  <si>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</si>
  <si>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</si>
  <si>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</si>
  <si>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</si>
  <si>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</si>
  <si>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</si>
  <si>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</si>
  <si>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</si>
  <si>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</si>
  <si>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</si>
  <si>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</si>
  <si>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</si>
  <si>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</si>
  <si>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</si>
  <si>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</si>
  <si>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</si>
  <si>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</si>
  <si>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</si>
  <si>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</si>
  <si>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</si>
  <si>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</si>
  <si>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</si>
  <si>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</si>
  <si>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</si>
  <si>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</si>
  <si>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</si>
  <si>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</si>
  <si>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</si>
  <si>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</si>
  <si>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</si>
  <si>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</si>
  <si>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</si>
  <si>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</si>
  <si>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</si>
  <si>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</si>
  <si>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</si>
  <si>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</si>
  <si>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</si>
  <si>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</si>
  <si>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</si>
  <si>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</si>
  <si>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</si>
  <si>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</si>
  <si>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</si>
  <si>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</si>
  <si>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</si>
  <si>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</si>
  <si>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</si>
  <si>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</si>
  <si>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</si>
  <si>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</si>
  <si>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</si>
  <si>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</si>
  <si>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</si>
  <si>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</si>
  <si>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</si>
  <si>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</si>
  <si>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</si>
  <si>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</si>
  <si>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</si>
  <si>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</si>
  <si>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</si>
  <si>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</si>
  <si>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</si>
  <si>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</si>
  <si>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</si>
  <si>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</si>
  <si>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</si>
  <si>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</si>
  <si>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</si>
  <si>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</si>
  <si>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</si>
  <si>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</si>
  <si>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</si>
  <si>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</si>
  <si>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</si>
  <si>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</si>
  <si>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</si>
  <si>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</si>
  <si>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</si>
  <si>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</si>
  <si>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</si>
  <si>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</si>
  <si>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</si>
  <si>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</si>
  <si>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</si>
  <si>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</si>
  <si>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</si>
  <si>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</si>
  <si>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</si>
  <si>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</si>
  <si>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</si>
  <si>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</si>
  <si>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</si>
  <si>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</si>
  <si>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</si>
  <si>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</si>
  <si>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</si>
  <si>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</si>
  <si>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</si>
  <si>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</si>
  <si>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</si>
  <si>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</si>
  <si>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</si>
  <si>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</si>
  <si>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</si>
  <si>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</si>
  <si>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</si>
  <si>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</si>
  <si>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</si>
  <si>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</si>
  <si>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</si>
  <si>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</si>
  <si>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</si>
  <si>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</si>
  <si>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</si>
  <si>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</si>
  <si>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</si>
  <si>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</si>
  <si>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</si>
  <si>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</si>
  <si>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</si>
  <si>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</si>
  <si>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</si>
  <si>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</si>
  <si>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</si>
  <si>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</si>
  <si>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</si>
  <si>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</si>
  <si>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</si>
  <si>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</si>
  <si>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</si>
  <si>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</si>
  <si>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</si>
  <si>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</si>
  <si>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</si>
  <si>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</si>
  <si>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</si>
  <si>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</si>
  <si>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</si>
  <si>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</si>
  <si>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</si>
  <si>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</si>
  <si>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</si>
  <si>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</si>
  <si>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</si>
  <si>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</si>
  <si>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</si>
  <si>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</si>
  <si>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</si>
  <si>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</si>
  <si>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</si>
  <si>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</si>
  <si>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</si>
  <si>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</si>
  <si>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</si>
  <si>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</si>
  <si>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</si>
  <si>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</si>
  <si>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</si>
  <si>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</si>
  <si>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</si>
  <si>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</si>
  <si>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</si>
  <si>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</si>
  <si>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</si>
  <si>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</si>
  <si>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</si>
  <si>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</si>
  <si>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</si>
  <si>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</si>
  <si>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</si>
  <si>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</si>
  <si>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</si>
  <si>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</si>
  <si>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</si>
  <si>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</si>
  <si>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</si>
  <si>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</si>
  <si>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</si>
  <si>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</si>
  <si>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</si>
  <si>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</si>
  <si>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</si>
  <si>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</si>
  <si>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</si>
  <si>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</si>
  <si>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</si>
  <si>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</si>
  <si>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</si>
  <si>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</si>
  <si>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</si>
  <si>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</si>
  <si>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</si>
  <si>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</si>
  <si>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</si>
  <si>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</si>
  <si>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</si>
  <si>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</si>
  <si>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</si>
  <si>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</si>
  <si>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</si>
  <si>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</si>
  <si>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</si>
  <si>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</si>
  <si>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</si>
  <si>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</si>
  <si>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</si>
  <si>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</si>
  <si>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</si>
  <si>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</si>
  <si>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</si>
  <si>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</si>
  <si>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</si>
  <si>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</si>
  <si>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</si>
  <si>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</si>
  <si>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</si>
  <si>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</si>
  <si>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</si>
  <si>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</si>
  <si>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</si>
  <si>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</si>
  <si>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</si>
  <si>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</si>
  <si>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</si>
  <si>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</si>
  <si>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</si>
  <si>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</si>
  <si>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</si>
  <si>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</si>
  <si>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</si>
  <si>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</si>
  <si>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</si>
  <si>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</si>
  <si>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</si>
  <si>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</si>
  <si>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</si>
  <si>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</si>
  <si>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</si>
  <si>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</si>
  <si>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</si>
  <si>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</si>
  <si>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</si>
  <si>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</si>
  <si>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</si>
  <si>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</si>
  <si>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</si>
  <si>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</si>
  <si>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</si>
  <si>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</si>
  <si>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</si>
  <si>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</si>
  <si>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</si>
  <si>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</si>
  <si>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</si>
  <si>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</si>
  <si>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</si>
  <si>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</si>
  <si>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</si>
  <si>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</si>
  <si>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</si>
  <si>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</si>
  <si>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</si>
  <si>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</si>
  <si>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</si>
  <si>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</si>
  <si>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</si>
  <si>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</si>
  <si>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</si>
  <si>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</si>
  <si>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</si>
  <si>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</si>
  <si>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</si>
  <si>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</si>
  <si>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</si>
  <si>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</si>
  <si>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</si>
  <si>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</si>
  <si>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</si>
  <si>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</si>
  <si>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</si>
  <si>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</si>
  <si>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</si>
  <si>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</si>
  <si>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</si>
  <si>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</si>
  <si>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</si>
  <si>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</si>
  <si>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</si>
  <si>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</si>
  <si>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</si>
  <si>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</si>
  <si>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</si>
  <si>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</si>
  <si>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</si>
  <si>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</si>
  <si>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</si>
  <si>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</si>
  <si>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</si>
  <si>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</si>
  <si>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</si>
  <si>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</si>
  <si>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</si>
  <si>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</si>
  <si>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</si>
  <si>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</si>
  <si>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</si>
  <si>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</si>
  <si>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</si>
  <si>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</si>
  <si>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</si>
  <si>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</si>
  <si>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</si>
  <si>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</si>
  <si>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</si>
  <si>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</si>
  <si>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</si>
  <si>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</si>
  <si>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</si>
  <si>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</si>
  <si>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</si>
  <si>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</si>
  <si>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</si>
  <si>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</si>
  <si>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</si>
  <si>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</si>
  <si>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</si>
  <si>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</si>
  <si>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</si>
  <si>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</si>
  <si>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</si>
  <si>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</si>
  <si>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</si>
  <si>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</si>
  <si>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</si>
  <si>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</si>
  <si>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</si>
  <si>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</si>
  <si>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</si>
  <si>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</si>
  <si>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</si>
  <si>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</si>
  <si>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</si>
  <si>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</si>
  <si>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</si>
  <si>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</si>
  <si>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</si>
  <si>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</si>
  <si>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</si>
  <si>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</si>
  <si>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</si>
  <si>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</si>
  <si>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</si>
  <si>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</si>
  <si>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</si>
  <si>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</si>
  <si>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</si>
  <si>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</si>
  <si>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</si>
  <si>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</si>
  <si>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</si>
  <si>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</si>
  <si>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</si>
  <si>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</si>
  <si>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</si>
  <si>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</si>
  <si>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</si>
  <si>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</si>
  <si>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</si>
  <si>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</si>
  <si>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</si>
  <si>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</si>
  <si>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</si>
  <si>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</si>
  <si>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</si>
  <si>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</si>
  <si>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</si>
  <si>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</si>
  <si>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</si>
  <si>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</si>
  <si>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</si>
  <si>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</si>
  <si>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</si>
  <si>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</si>
  <si>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</si>
  <si>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</si>
  <si>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</si>
  <si>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</si>
  <si>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</si>
  <si>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</si>
  <si>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</si>
  <si>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</si>
  <si>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</si>
  <si>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</si>
  <si>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</si>
  <si>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</si>
  <si>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</si>
  <si>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</si>
  <si>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</si>
  <si>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</si>
  <si>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</si>
  <si>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</si>
  <si>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</si>
  <si>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</si>
  <si>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</si>
  <si>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</si>
  <si>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</si>
  <si>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</si>
  <si>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</si>
  <si>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</si>
  <si>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</si>
  <si>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</si>
  <si>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</si>
  <si>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</si>
  <si>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</si>
  <si>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</si>
  <si>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</si>
  <si>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</si>
  <si>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</si>
  <si>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</si>
  <si>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</si>
  <si>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</si>
  <si>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</si>
  <si>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</si>
  <si>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</si>
  <si>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</si>
  <si>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</si>
  <si>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</si>
  <si>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</si>
  <si>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</si>
  <si>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</si>
  <si>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</si>
  <si>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</si>
  <si>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</si>
  <si>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</si>
  <si>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</si>
  <si>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</si>
  <si>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</si>
  <si>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</si>
  <si>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</si>
  <si>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</si>
  <si>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</si>
  <si>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</si>
  <si>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</si>
  <si>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</si>
  <si>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</si>
  <si>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</si>
  <si>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</si>
  <si>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</si>
  <si>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</si>
  <si>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</si>
  <si>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</si>
  <si>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</si>
  <si>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</si>
  <si>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</si>
  <si>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</si>
  <si>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</si>
  <si>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</si>
  <si>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</si>
  <si>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</si>
  <si>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</si>
  <si>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</si>
  <si>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</si>
  <si>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</si>
  <si>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</si>
  <si>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</si>
  <si>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</si>
  <si>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</si>
  <si>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</si>
  <si>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</si>
  <si>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</si>
  <si>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</si>
  <si>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</si>
  <si>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</si>
  <si>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</si>
  <si>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</si>
  <si>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</si>
  <si>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</si>
  <si>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</si>
  <si>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</si>
  <si>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</si>
  <si>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</si>
  <si>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</si>
  <si>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</si>
  <si>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</si>
  <si>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</si>
  <si>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</si>
  <si>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</si>
  <si>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</si>
  <si>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</si>
  <si>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</si>
  <si>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</si>
  <si>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</si>
  <si>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</si>
  <si>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</si>
  <si>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</si>
  <si>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</si>
  <si>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</si>
  <si>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</si>
  <si>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</si>
  <si>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</si>
  <si>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</si>
  <si>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</si>
  <si>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</si>
  <si>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</si>
  <si>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</si>
  <si>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</si>
  <si>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</si>
  <si>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</si>
  <si>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</si>
  <si>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</si>
  <si>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</si>
  <si>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</si>
  <si>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</si>
  <si>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</si>
  <si>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</si>
  <si>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</si>
  <si>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</si>
  <si>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</si>
  <si>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</si>
  <si>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</si>
  <si>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</si>
  <si>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</si>
  <si>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</si>
  <si>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</si>
  <si>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</si>
  <si>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</si>
  <si>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</si>
  <si>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</si>
  <si>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</si>
  <si>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</si>
  <si>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</si>
  <si>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</si>
  <si>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</si>
  <si>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</si>
  <si>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</si>
  <si>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</si>
  <si>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</si>
  <si>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</si>
  <si>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</si>
  <si>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</si>
  <si>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</si>
  <si>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</si>
  <si>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</si>
  <si>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</si>
  <si>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</si>
  <si>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</si>
  <si>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</si>
  <si>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</si>
  <si>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</si>
  <si>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</si>
  <si>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</si>
  <si>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</si>
  <si>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</si>
  <si>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</si>
  <si>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</si>
  <si>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</si>
  <si>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</si>
  <si>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</si>
  <si>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</si>
  <si>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</si>
  <si>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</si>
  <si>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</si>
  <si>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</si>
  <si>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</si>
  <si>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</si>
  <si>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</si>
  <si>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</si>
  <si>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</si>
  <si>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</si>
  <si>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</si>
  <si>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</si>
  <si>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</si>
  <si>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</si>
  <si>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</si>
  <si>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</si>
  <si>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</si>
  <si>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</si>
  <si>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</si>
  <si>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</si>
  <si>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</si>
  <si>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</si>
  <si>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</si>
  <si>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</si>
  <si>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</si>
  <si>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</si>
  <si>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</si>
  <si>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</si>
  <si>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</si>
  <si>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</si>
  <si>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</si>
  <si>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</si>
  <si>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</si>
  <si>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</si>
  <si>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</si>
  <si>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</si>
  <si>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</si>
  <si>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</si>
  <si>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</si>
  <si>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</si>
  <si>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</si>
  <si>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</si>
  <si>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</si>
  <si>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</si>
  <si>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</si>
  <si>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</si>
  <si>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</si>
  <si>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</si>
  <si>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</si>
  <si>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</si>
  <si>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</si>
  <si>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</si>
  <si>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</si>
  <si>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</si>
  <si>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</si>
  <si>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</si>
  <si>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</si>
  <si>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</si>
  <si>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</si>
  <si>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</si>
  <si>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</si>
  <si>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</si>
  <si>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</si>
  <si>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</si>
  <si>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</si>
  <si>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</si>
  <si>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</si>
  <si>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</si>
  <si>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</si>
  <si>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</si>
  <si>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</si>
  <si>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</si>
  <si>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</si>
  <si>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</si>
  <si>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</si>
  <si>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</si>
  <si>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</si>
  <si>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</si>
  <si>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</si>
  <si>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</si>
  <si>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</si>
  <si>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</si>
  <si>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</si>
  <si>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</si>
  <si>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</si>
  <si>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</si>
  <si>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</si>
  <si>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</si>
  <si>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</si>
  <si>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</si>
  <si>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</si>
  <si>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</si>
  <si>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</si>
  <si>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</si>
  <si>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</si>
  <si>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</si>
  <si>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</si>
  <si>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</si>
  <si>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</si>
  <si>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</si>
  <si>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</si>
  <si>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</si>
  <si>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</si>
  <si>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</si>
  <si>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</si>
  <si>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</si>
  <si>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</si>
  <si>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</si>
  <si>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</si>
  <si>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</si>
  <si>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</si>
  <si>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</si>
  <si>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</si>
  <si>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</si>
  <si>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</si>
  <si>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</si>
  <si>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</si>
  <si>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</si>
  <si>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</si>
  <si>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</si>
  <si>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</si>
  <si>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</si>
  <si>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</si>
  <si>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</si>
  <si>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</si>
  <si>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</si>
  <si>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</si>
  <si>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</si>
  <si>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</si>
  <si>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</si>
  <si>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</si>
  <si>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</si>
  <si>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</si>
  <si>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</si>
  <si>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</si>
  <si>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</si>
  <si>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</si>
  <si>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</si>
  <si>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</si>
  <si>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</si>
  <si>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</si>
  <si>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</si>
  <si>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</si>
  <si>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</si>
  <si>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</si>
  <si>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</si>
  <si>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</si>
  <si>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</si>
  <si>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</si>
  <si>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</si>
  <si>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</si>
  <si>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</si>
  <si>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</si>
  <si>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</si>
  <si>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</si>
  <si>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</si>
  <si>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</si>
  <si>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</si>
  <si>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</si>
  <si>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</si>
  <si>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</si>
  <si>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</si>
  <si>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</si>
  <si>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</si>
  <si>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</si>
  <si>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</si>
  <si>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</si>
  <si>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</si>
  <si>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</si>
  <si>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</si>
  <si>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</si>
  <si>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</si>
  <si>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</si>
  <si>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</si>
  <si>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</si>
  <si>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</si>
  <si>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</si>
  <si>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</si>
  <si>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</si>
  <si>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</si>
  <si>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</si>
  <si>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</si>
  <si>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</si>
  <si>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</si>
  <si>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</si>
  <si>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</si>
  <si>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</si>
  <si>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</si>
  <si>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</si>
  <si>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</si>
  <si>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</si>
  <si>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</si>
  <si>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</si>
  <si>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</si>
  <si>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</si>
  <si>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</si>
  <si>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</si>
  <si>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</si>
  <si>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</si>
  <si>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</si>
  <si>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</si>
  <si>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</si>
  <si>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</si>
  <si>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</si>
  <si>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</si>
  <si>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</si>
  <si>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</si>
  <si>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</si>
  <si>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</si>
  <si>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</si>
  <si>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</si>
  <si>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</si>
  <si>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</si>
  <si>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</si>
  <si>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</si>
  <si>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</si>
  <si>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</si>
  <si>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</si>
  <si>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</si>
  <si>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</si>
  <si>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</si>
  <si>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</si>
  <si>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</si>
  <si>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</si>
  <si>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</si>
  <si>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</si>
  <si>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</si>
  <si>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</si>
  <si>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</si>
  <si>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</si>
  <si>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</si>
  <si>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</si>
  <si>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</si>
  <si>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</si>
  <si>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</si>
  <si>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</si>
  <si>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</si>
  <si>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</si>
  <si>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</si>
  <si>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</si>
  <si>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</si>
  <si>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</si>
  <si>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</si>
  <si>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</si>
  <si>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</si>
  <si>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</si>
  <si>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</si>
  <si>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</si>
  <si>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</si>
  <si>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</si>
  <si>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</si>
  <si>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</si>
  <si>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</si>
  <si>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</si>
  <si>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</si>
  <si>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</si>
  <si>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</si>
  <si>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</si>
  <si>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</si>
  <si>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</si>
  <si>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</si>
  <si>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</si>
  <si>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</si>
  <si>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</si>
  <si>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</si>
  <si>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</si>
  <si>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</si>
  <si>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</si>
  <si>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</si>
  <si>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</si>
  <si>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</si>
  <si>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</si>
  <si>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</si>
  <si>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</si>
  <si>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</si>
  <si>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</si>
  <si>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</si>
  <si>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</si>
  <si>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</si>
  <si>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</si>
  <si>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</si>
  <si>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</si>
  <si>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</si>
  <si>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</si>
  <si>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</si>
  <si>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</si>
  <si>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</si>
  <si>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</si>
  <si>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</si>
  <si>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</si>
  <si>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</si>
  <si>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</si>
  <si>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</si>
  <si>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</si>
  <si>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</si>
  <si>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</si>
  <si>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</si>
  <si>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</si>
  <si>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</si>
  <si>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</si>
  <si>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</si>
  <si>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</si>
  <si>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</si>
  <si>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</si>
  <si>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</si>
  <si>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</si>
  <si>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</si>
  <si>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</si>
  <si>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</si>
  <si>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</si>
  <si>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</si>
  <si>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</si>
  <si>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</si>
  <si>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</si>
  <si>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</si>
  <si>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</si>
  <si>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</si>
  <si>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</si>
  <si>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</si>
  <si>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</si>
  <si>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</si>
  <si>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</si>
  <si>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</si>
  <si>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</si>
  <si>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</si>
  <si>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</si>
  <si>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</si>
  <si>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</si>
  <si>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</si>
  <si>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</si>
  <si>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</si>
  <si>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</si>
  <si>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</si>
  <si>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</si>
  <si>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</si>
  <si>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</si>
  <si>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</si>
  <si>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</si>
  <si>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</si>
  <si>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</si>
  <si>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</si>
  <si>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</si>
  <si>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</si>
  <si>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</si>
  <si>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</si>
  <si>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</si>
  <si>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</si>
  <si>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</si>
  <si>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</si>
  <si>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</si>
  <si>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</si>
  <si>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</si>
  <si>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</si>
  <si>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</si>
  <si>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</si>
  <si>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</si>
  <si>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</si>
  <si>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</si>
  <si>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</si>
  <si>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</si>
  <si>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</si>
  <si>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</si>
  <si>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</si>
  <si>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</si>
  <si>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</si>
  <si>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</si>
  <si>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</si>
  <si>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</si>
  <si>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</si>
  <si>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</si>
  <si>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</si>
  <si>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</si>
  <si>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</si>
  <si>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</si>
  <si>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</si>
  <si>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</si>
  <si>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</si>
  <si>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</si>
  <si>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</si>
  <si>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</si>
  <si>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</si>
  <si>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</si>
  <si>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</si>
  <si>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</si>
  <si>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</si>
  <si>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</si>
  <si>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</si>
  <si>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</si>
  <si>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</si>
  <si>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</si>
  <si>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</si>
  <si>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</si>
  <si>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</si>
  <si>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</si>
  <si>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</si>
  <si>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</si>
  <si>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</si>
  <si>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</si>
  <si>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</si>
  <si>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</si>
  <si>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</si>
  <si>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</si>
  <si>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</si>
  <si>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</si>
  <si>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</si>
  <si>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</si>
  <si>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</si>
  <si>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</si>
  <si>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</si>
  <si>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</si>
  <si>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</si>
  <si>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</si>
  <si>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</si>
  <si>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</si>
  <si>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</si>
  <si>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</si>
  <si>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</si>
  <si>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</si>
  <si>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</si>
  <si>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</si>
  <si>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</si>
  <si>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</si>
  <si>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</si>
  <si>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</si>
  <si>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</si>
  <si>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</si>
  <si>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</si>
  <si>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</si>
  <si>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</si>
  <si>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</si>
  <si>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</si>
  <si>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</si>
  <si>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</si>
  <si>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</si>
  <si>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</si>
  <si>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</si>
  <si>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</si>
  <si>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</si>
  <si>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</si>
  <si>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</si>
  <si>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</si>
  <si>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</si>
  <si>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</si>
  <si>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</si>
  <si>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</si>
  <si>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</si>
  <si>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</si>
  <si>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</si>
  <si>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</si>
  <si>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</si>
  <si>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</si>
  <si>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</si>
  <si>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</si>
  <si>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</si>
  <si>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</si>
  <si>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</si>
  <si>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</si>
  <si>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</si>
  <si>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</si>
  <si>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</si>
  <si>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</si>
  <si>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</si>
  <si>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</si>
  <si>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</si>
  <si>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</si>
  <si>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</si>
  <si>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</si>
  <si>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</si>
  <si>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</si>
  <si>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</si>
  <si>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</si>
  <si>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</si>
  <si>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</si>
  <si>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</si>
  <si>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</si>
  <si>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</si>
  <si>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</si>
  <si>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</si>
  <si>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</si>
  <si>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</si>
  <si>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</si>
  <si>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</si>
  <si>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</si>
  <si>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</si>
  <si>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</si>
  <si>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</si>
  <si>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</si>
  <si>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</si>
  <si>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</si>
  <si>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</si>
  <si>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</si>
  <si>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</si>
  <si>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</si>
  <si>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</si>
  <si>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</si>
  <si>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</si>
  <si>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</si>
  <si>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</si>
  <si>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</si>
  <si>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</si>
  <si>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</si>
  <si>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</si>
  <si>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</si>
  <si>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</si>
  <si>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</si>
  <si>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</si>
  <si>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</si>
  <si>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</si>
  <si>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</si>
  <si>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</si>
  <si>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</si>
  <si>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</si>
  <si>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</si>
  <si>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</si>
  <si>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</si>
  <si>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</si>
  <si>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</si>
  <si>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</si>
  <si>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</si>
  <si>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</si>
  <si>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</si>
  <si>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</si>
  <si>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</si>
  <si>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</si>
  <si>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</si>
  <si>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</si>
  <si>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</si>
  <si>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</si>
  <si>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</si>
  <si>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</si>
  <si>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</si>
  <si>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</si>
  <si>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</si>
  <si>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</si>
  <si>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</si>
  <si>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</si>
  <si>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</si>
  <si>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</si>
  <si>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</si>
  <si>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</si>
  <si>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</si>
  <si>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</si>
  <si>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</si>
  <si>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</si>
  <si>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</si>
  <si>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</si>
  <si>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</si>
  <si>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</si>
  <si>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</si>
  <si>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</si>
  <si>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</si>
  <si>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</si>
  <si>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</si>
  <si>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</si>
  <si>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</si>
  <si>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</si>
  <si>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</si>
  <si>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</si>
  <si>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</si>
  <si>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</si>
  <si>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</si>
  <si>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</si>
  <si>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</si>
  <si>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</si>
  <si>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</si>
  <si>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</si>
  <si>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</si>
  <si>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</si>
  <si>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</si>
  <si>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</si>
  <si>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</si>
  <si>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</si>
  <si>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</si>
  <si>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</si>
  <si>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</si>
  <si>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</si>
  <si>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</si>
  <si>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</si>
  <si>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</si>
  <si>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</si>
  <si>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</si>
  <si>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</si>
  <si>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</si>
  <si>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</si>
  <si>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</si>
  <si>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</si>
  <si>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</si>
  <si>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</si>
  <si>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</si>
  <si>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</si>
  <si>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</si>
  <si>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</si>
  <si>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</si>
  <si>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</si>
  <si>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</si>
  <si>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</si>
  <si>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</si>
  <si>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</si>
  <si>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</si>
  <si>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</si>
  <si>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</si>
  <si>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</si>
  <si>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</si>
  <si>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</si>
  <si>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</si>
  <si>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</si>
  <si>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</si>
  <si>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</si>
  <si>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</si>
  <si>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</si>
  <si>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</si>
  <si>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</si>
  <si>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</si>
  <si>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</si>
  <si>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</si>
  <si>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</si>
  <si>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</si>
  <si>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</si>
  <si>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</si>
  <si>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</si>
  <si>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</si>
  <si>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</si>
  <si>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</si>
  <si>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</si>
  <si>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</si>
  <si>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</si>
  <si>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</si>
  <si>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</si>
  <si>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</si>
  <si>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</si>
  <si>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</si>
  <si>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</si>
  <si>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</si>
  <si>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</si>
  <si>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</si>
  <si>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</si>
  <si>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</si>
  <si>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</si>
  <si>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</si>
  <si>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</si>
  <si>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</si>
  <si>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</si>
  <si>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</si>
  <si>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</si>
  <si>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</si>
  <si>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</si>
  <si>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</si>
  <si>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</si>
  <si>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</si>
  <si>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</si>
  <si>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</si>
  <si>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</si>
  <si>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</si>
  <si>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</si>
  <si>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</si>
  <si>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</si>
  <si>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</si>
  <si>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</si>
  <si>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</si>
  <si>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</si>
  <si>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</si>
  <si>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</si>
  <si>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</si>
  <si>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</si>
  <si>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</si>
  <si>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</si>
  <si>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</si>
  <si>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</si>
  <si>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</si>
  <si>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</si>
  <si>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</si>
  <si>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</si>
  <si>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</si>
  <si>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</si>
  <si>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</si>
  <si>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</si>
  <si>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</si>
  <si>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</si>
  <si>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</si>
  <si>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</si>
  <si>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</si>
  <si>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</si>
  <si>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</si>
  <si>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</si>
  <si>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</si>
  <si>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</si>
  <si>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</si>
  <si>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</si>
  <si>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</si>
  <si>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</si>
  <si>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</si>
  <si>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</si>
  <si>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</si>
  <si>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</si>
  <si>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</si>
  <si>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</si>
  <si>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</si>
  <si>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</si>
  <si>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</si>
  <si>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</si>
  <si>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</si>
  <si>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</si>
  <si>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</si>
  <si>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</si>
  <si>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</si>
  <si>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</si>
  <si>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</si>
  <si>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</si>
  <si>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</si>
  <si>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</si>
  <si>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</si>
  <si>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</si>
  <si>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</si>
  <si>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</si>
  <si>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</si>
  <si>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</si>
  <si>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</si>
  <si>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</si>
  <si>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</si>
  <si>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</si>
  <si>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</si>
  <si>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</si>
  <si>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</si>
  <si>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</si>
  <si>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</si>
  <si>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</si>
  <si>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</si>
  <si>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</si>
  <si>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</si>
  <si>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</si>
  <si>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</si>
  <si>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</si>
  <si>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</si>
  <si>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</si>
  <si>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</si>
  <si>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</si>
  <si>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</si>
  <si>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</si>
  <si>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</si>
  <si>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</si>
  <si>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</si>
  <si>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</si>
  <si>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</si>
  <si>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</si>
  <si>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</si>
  <si>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</si>
  <si>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</si>
  <si>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</si>
  <si>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</si>
  <si>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</si>
  <si>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</si>
  <si>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</si>
  <si>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</si>
  <si>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</si>
  <si>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</si>
  <si>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</si>
  <si>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</si>
  <si>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</si>
  <si>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</si>
  <si>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</si>
  <si>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</si>
  <si>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</si>
  <si>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</si>
  <si>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</si>
  <si>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</si>
  <si>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</si>
  <si>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</si>
  <si>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</si>
  <si>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</si>
  <si>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</si>
  <si>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</si>
  <si>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</si>
  <si>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</si>
  <si>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</si>
  <si>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</si>
  <si>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</si>
  <si>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</si>
  <si>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</si>
  <si>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</si>
  <si>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</si>
  <si>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</si>
  <si>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</si>
  <si>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</si>
  <si>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</si>
  <si>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</si>
  <si>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</si>
  <si>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</si>
  <si>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</si>
  <si>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</si>
  <si>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</si>
  <si>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</si>
  <si>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</si>
  <si>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</si>
  <si>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</si>
  <si>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</si>
  <si>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</si>
  <si>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</si>
  <si>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</si>
  <si>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</si>
  <si>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</si>
  <si>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</si>
  <si>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</si>
  <si>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</si>
  <si>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</si>
  <si>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</si>
  <si>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</si>
  <si>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</si>
  <si>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</si>
  <si>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</si>
  <si>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</si>
  <si>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</si>
  <si>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</si>
  <si>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</si>
  <si>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</si>
  <si>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</si>
  <si>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</si>
  <si>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</si>
  <si>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</si>
  <si>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</si>
  <si>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</si>
  <si>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</si>
  <si>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</si>
  <si>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</si>
  <si>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</si>
  <si>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</si>
  <si>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</si>
  <si>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</si>
  <si>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</si>
  <si>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</si>
  <si>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</si>
  <si>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</si>
  <si>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</si>
  <si>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</si>
  <si>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</si>
  <si>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</si>
  <si>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</si>
  <si>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</si>
  <si>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</si>
  <si>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</si>
  <si>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</si>
  <si>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</si>
  <si>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</si>
  <si>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</si>
  <si>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</si>
  <si>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</si>
  <si>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</si>
  <si>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</si>
  <si>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</si>
  <si>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</si>
  <si>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</si>
  <si>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</si>
  <si>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</si>
  <si>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</si>
  <si>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</si>
  <si>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</si>
  <si>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</si>
  <si>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</si>
  <si>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</si>
  <si>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</si>
  <si>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</si>
  <si>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</si>
  <si>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</si>
  <si>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</si>
  <si>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</si>
  <si>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</si>
  <si>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</si>
  <si>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</si>
  <si>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</si>
  <si>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</si>
  <si>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</si>
  <si>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</si>
  <si>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</si>
  <si>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</si>
  <si>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</si>
  <si>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</si>
  <si>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</si>
  <si>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</si>
  <si>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</si>
  <si>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</si>
  <si>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</si>
  <si>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</si>
  <si>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</si>
  <si>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</si>
  <si>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</si>
  <si>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</si>
  <si>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</si>
  <si>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</si>
  <si>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</si>
  <si>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</si>
  <si>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</si>
  <si>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</si>
  <si>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</si>
  <si>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</si>
  <si>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</si>
  <si>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</si>
  <si>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</si>
  <si>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</si>
  <si>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</si>
  <si>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</si>
  <si>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</si>
  <si>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</si>
  <si>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</si>
  <si>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</si>
  <si>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</si>
  <si>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</si>
  <si>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</si>
  <si>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</si>
  <si>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</si>
  <si>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</si>
  <si>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</si>
  <si>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</si>
  <si>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</si>
  <si>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</si>
  <si>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</si>
  <si>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</si>
  <si>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</si>
  <si>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</si>
  <si>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</si>
  <si>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</si>
  <si>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</si>
  <si>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</si>
  <si>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</si>
  <si>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</si>
  <si>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</si>
  <si>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</si>
  <si>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</si>
  <si>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</si>
  <si>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</si>
  <si>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</si>
  <si>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</si>
  <si>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</si>
  <si>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</si>
  <si>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</si>
  <si>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</si>
  <si>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</si>
  <si>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</si>
  <si>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</si>
  <si>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</si>
  <si>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</si>
  <si>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</si>
  <si>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</si>
  <si>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</si>
  <si>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</si>
  <si>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</si>
  <si>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</si>
  <si>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</si>
  <si>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</si>
  <si>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</si>
  <si>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</si>
  <si>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</si>
  <si>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</si>
  <si>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</si>
  <si>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</si>
  <si>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</si>
  <si>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</si>
  <si>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</si>
  <si>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</si>
  <si>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</si>
  <si>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</si>
  <si>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</si>
  <si>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</si>
  <si>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</si>
  <si>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</si>
  <si>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</si>
  <si>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</si>
  <si>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</si>
  <si>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</si>
  <si>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</si>
  <si>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</si>
  <si>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</si>
  <si>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</si>
  <si>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</si>
  <si>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</si>
  <si>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</si>
  <si>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</si>
  <si>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</si>
  <si>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</si>
  <si>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</si>
  <si>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</si>
  <si>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</si>
  <si>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</si>
  <si>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</si>
  <si>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</si>
  <si>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</si>
  <si>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</si>
  <si>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</si>
  <si>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</si>
  <si>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</si>
  <si>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</si>
  <si>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</si>
  <si>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</si>
  <si>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</si>
  <si>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</si>
  <si>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</si>
  <si>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</si>
  <si>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</si>
  <si>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</si>
  <si>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</si>
  <si>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</si>
  <si>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</si>
  <si>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</si>
  <si>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</si>
  <si>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</si>
  <si>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</si>
  <si>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</si>
  <si>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</si>
  <si>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</si>
  <si>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</si>
  <si>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</si>
  <si>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</si>
  <si>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</si>
  <si>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</si>
  <si>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</si>
  <si>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</si>
  <si>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</si>
  <si>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</si>
  <si>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</si>
  <si>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</si>
  <si>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</si>
  <si>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</si>
  <si>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</si>
  <si>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</si>
  <si>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</si>
  <si>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</si>
  <si>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</si>
  <si>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</si>
  <si>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</si>
  <si>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</si>
  <si>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</si>
  <si>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</si>
  <si>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</si>
  <si>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</si>
  <si>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</si>
  <si>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</si>
  <si>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</si>
  <si>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</si>
  <si>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</si>
  <si>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</si>
  <si>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</si>
  <si>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</si>
  <si>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</si>
  <si>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</si>
  <si>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</si>
  <si>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</si>
  <si>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</si>
  <si>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</si>
  <si>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</si>
  <si>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</si>
  <si>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</si>
  <si>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</si>
  <si>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</si>
  <si>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</si>
  <si>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</si>
  <si>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</si>
  <si>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</si>
  <si>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</si>
  <si>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</si>
  <si>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</si>
  <si>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</si>
  <si>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</si>
  <si>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</si>
  <si>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</si>
  <si>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</si>
  <si>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</si>
  <si>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</si>
  <si>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</si>
  <si>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</si>
  <si>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</si>
  <si>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</si>
  <si>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</si>
  <si>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</si>
  <si>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</si>
  <si>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</si>
  <si>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</si>
  <si>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</si>
  <si>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</si>
  <si>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</si>
  <si>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</si>
  <si>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</si>
  <si>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</si>
  <si>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</si>
  <si>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</si>
  <si>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</si>
  <si>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</si>
  <si>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</si>
  <si>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</si>
  <si>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</si>
  <si>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</si>
  <si>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</si>
  <si>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</si>
  <si>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</si>
  <si>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</si>
  <si>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</si>
  <si>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</si>
  <si>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</si>
  <si>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</si>
  <si>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</si>
  <si>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</si>
  <si>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</si>
  <si>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</si>
  <si>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</si>
  <si>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</si>
  <si>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</si>
  <si>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</si>
  <si>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</si>
  <si>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</si>
  <si>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</si>
  <si>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</si>
  <si>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</si>
  <si>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</si>
  <si>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</si>
  <si>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</si>
  <si>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</si>
  <si>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</si>
  <si>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</si>
  <si>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</si>
  <si>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</si>
  <si>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</si>
  <si>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</si>
  <si>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</si>
  <si>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</si>
  <si>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</si>
  <si>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</si>
  <si>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</si>
  <si>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</si>
  <si>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</si>
  <si>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</si>
  <si>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</si>
  <si>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</si>
  <si>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</si>
  <si>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</si>
  <si>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</si>
  <si>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</si>
  <si>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</si>
  <si>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</si>
  <si>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</si>
  <si>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</si>
  <si>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</si>
  <si>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</si>
  <si>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</si>
  <si>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</si>
  <si>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</si>
  <si>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</si>
  <si>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</si>
  <si>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</si>
  <si>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</si>
  <si>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</si>
  <si>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</si>
  <si>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</si>
  <si>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</si>
  <si>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</si>
  <si>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</si>
  <si>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</si>
  <si>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</si>
  <si>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</si>
  <si>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</si>
  <si>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</si>
  <si>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</si>
  <si>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</si>
  <si>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</si>
  <si>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</si>
  <si>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</si>
  <si>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</si>
  <si>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</si>
  <si>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</si>
  <si>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</si>
  <si>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</si>
  <si>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</si>
  <si>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</si>
  <si>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</si>
  <si>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</si>
  <si>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</si>
  <si>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</si>
  <si>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</si>
  <si>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</si>
  <si>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</si>
  <si>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</si>
  <si>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</si>
  <si>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</si>
  <si>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</si>
  <si>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</si>
  <si>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</si>
  <si>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</si>
  <si>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</si>
  <si>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</si>
  <si>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</si>
  <si>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</si>
  <si>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</si>
  <si>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</si>
  <si>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</si>
  <si>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</si>
  <si>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</si>
  <si>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</si>
  <si>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</si>
  <si>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</si>
  <si>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</si>
  <si>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</si>
  <si>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</si>
  <si>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</si>
  <si>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</si>
  <si>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</si>
  <si>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</si>
  <si>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</si>
  <si>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</si>
  <si>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</si>
  <si>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</si>
  <si>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</si>
  <si>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</si>
  <si>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</si>
  <si>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</si>
  <si>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</si>
  <si>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</si>
  <si>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</si>
  <si>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</si>
  <si>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</si>
  <si>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</si>
  <si>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</si>
  <si>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</si>
  <si>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</si>
  <si>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</si>
  <si>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</si>
  <si>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</si>
  <si>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</si>
  <si>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</si>
  <si>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</si>
  <si>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</si>
  <si>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</si>
  <si>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</si>
  <si>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</si>
  <si>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</si>
  <si>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</si>
  <si>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</si>
  <si>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</si>
  <si>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</si>
  <si>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</si>
  <si>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</si>
  <si>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</si>
  <si>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</si>
  <si>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</si>
  <si>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</si>
  <si>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</si>
  <si>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</si>
  <si>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</si>
  <si>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</si>
  <si>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</si>
  <si>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</si>
  <si>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</si>
  <si>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</si>
  <si>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</si>
  <si>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</si>
  <si>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</si>
  <si>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</si>
  <si>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</si>
  <si>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</si>
  <si>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</si>
  <si>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</si>
  <si>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</si>
  <si>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</si>
  <si>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</si>
  <si>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</si>
  <si>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</si>
  <si>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</si>
  <si>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</si>
  <si>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</si>
  <si>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</si>
  <si>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</si>
  <si>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</si>
  <si>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</si>
  <si>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</si>
  <si>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</si>
  <si>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</si>
  <si>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</si>
  <si>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</si>
  <si>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</si>
  <si>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</si>
  <si>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</si>
  <si>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</si>
  <si>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</si>
  <si>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</si>
  <si>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</si>
  <si>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</si>
  <si>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</si>
  <si>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</si>
  <si>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</si>
  <si>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</si>
  <si>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</si>
  <si>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</si>
  <si>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</si>
  <si>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</si>
  <si>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</si>
  <si>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</si>
  <si>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</si>
  <si>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</si>
  <si>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</si>
  <si>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</si>
  <si>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</si>
  <si>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</si>
  <si>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</si>
  <si>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</si>
  <si>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</si>
  <si>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</si>
  <si>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</si>
  <si>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</si>
  <si>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</si>
  <si>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</si>
  <si>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</si>
  <si>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</si>
  <si>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</si>
  <si>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</si>
  <si>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</si>
  <si>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</si>
  <si>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</si>
  <si>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</si>
  <si>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</si>
  <si>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</si>
  <si>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</si>
  <si>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</si>
  <si>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</si>
  <si>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</si>
  <si>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</si>
  <si>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</si>
  <si>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</si>
  <si>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</si>
  <si>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</si>
  <si>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</si>
  <si>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</si>
  <si>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</si>
  <si>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</si>
  <si>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</si>
  <si>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</si>
  <si>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</si>
  <si>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</si>
  <si>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</si>
  <si>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</si>
  <si>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</si>
  <si>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</si>
  <si>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</si>
  <si>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</si>
  <si>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</si>
  <si>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</si>
  <si>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</si>
  <si>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</si>
  <si>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</si>
  <si>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</si>
  <si>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</si>
  <si>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</si>
  <si>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</si>
  <si>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</si>
  <si>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</si>
  <si>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</si>
  <si>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</si>
  <si>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</si>
  <si>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</si>
  <si>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</si>
  <si>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</si>
  <si>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</si>
  <si>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</si>
  <si>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</si>
  <si>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</si>
  <si>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</si>
  <si>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</si>
  <si>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</si>
  <si>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</si>
  <si>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</si>
  <si>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</si>
  <si>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</si>
  <si>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</si>
  <si>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</si>
  <si>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</si>
  <si>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</si>
  <si>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</si>
  <si>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</si>
  <si>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</si>
  <si>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</si>
  <si>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</si>
  <si>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</si>
  <si>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</si>
  <si>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</si>
  <si>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</si>
  <si>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</si>
  <si>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</si>
  <si>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</si>
  <si>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</si>
  <si>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</si>
  <si>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</si>
  <si>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</si>
  <si>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</si>
  <si>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</si>
  <si>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</si>
  <si>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</si>
  <si>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</si>
  <si>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</si>
  <si>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</si>
  <si>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</si>
  <si>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</si>
  <si>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</si>
  <si>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</si>
  <si>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</si>
  <si>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</si>
  <si>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</si>
  <si>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</si>
  <si>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</si>
  <si>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</si>
  <si>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</si>
  <si>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</si>
  <si>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</si>
  <si>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</si>
  <si>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</si>
  <si>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</si>
  <si>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</si>
  <si>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</si>
  <si>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</si>
  <si>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</si>
  <si>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</si>
  <si>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</si>
  <si>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</si>
  <si>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</si>
  <si>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</si>
  <si>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</si>
  <si>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</si>
  <si>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</si>
  <si>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</si>
  <si>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</si>
  <si>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</si>
  <si>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</si>
  <si>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</si>
  <si>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</si>
  <si>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</si>
  <si>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</si>
  <si>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</si>
  <si>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</si>
  <si>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</si>
  <si>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</si>
  <si>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</si>
  <si>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</si>
  <si>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</si>
  <si>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</si>
  <si>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</si>
  <si>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</si>
  <si>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</si>
  <si>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</si>
  <si>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</si>
  <si>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</si>
  <si>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</si>
  <si>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</si>
  <si>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</si>
  <si>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</si>
  <si>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</si>
  <si>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</si>
  <si>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</si>
  <si>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</si>
  <si>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</si>
  <si>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</si>
  <si>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</si>
  <si>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</si>
  <si>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</si>
  <si>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</si>
  <si>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</si>
  <si>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</si>
  <si>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</si>
  <si>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</si>
  <si>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</si>
  <si>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</si>
  <si>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</si>
  <si>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</si>
  <si>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</si>
  <si>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</si>
  <si>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</si>
  <si>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</si>
  <si>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</si>
  <si>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</si>
  <si>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</si>
  <si>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</si>
  <si>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</si>
  <si>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</si>
  <si>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</si>
  <si>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</si>
  <si>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</si>
  <si>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</si>
  <si>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</si>
  <si>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</si>
  <si>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</si>
  <si>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</si>
  <si>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</si>
  <si>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</si>
  <si>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</si>
  <si>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</si>
  <si>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</si>
  <si>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</si>
  <si>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</si>
  <si>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</si>
  <si>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</si>
  <si>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</si>
  <si>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</si>
  <si>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</si>
  <si>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</si>
  <si>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</si>
  <si>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</si>
  <si>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</si>
  <si>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</si>
  <si>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</si>
  <si>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</si>
  <si>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</si>
  <si>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</si>
  <si>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</si>
  <si>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</si>
  <si>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</si>
  <si>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</si>
  <si>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</si>
  <si>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</si>
  <si>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</si>
  <si>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</si>
  <si>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</si>
  <si>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</si>
  <si>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</si>
  <si>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</si>
  <si>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</si>
  <si>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</si>
  <si>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</si>
  <si>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</si>
  <si>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</si>
  <si>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</si>
  <si>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</si>
  <si>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</si>
  <si>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</si>
  <si>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</si>
  <si>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</si>
  <si>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</si>
  <si>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</si>
  <si>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</si>
  <si>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</si>
  <si>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</si>
  <si>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</si>
  <si>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</si>
  <si>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</si>
  <si>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</si>
  <si>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</si>
  <si>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</si>
  <si>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</si>
  <si>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</si>
  <si>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</si>
  <si>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</si>
  <si>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</si>
  <si>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</si>
  <si>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</si>
  <si>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</si>
  <si>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</si>
  <si>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</si>
  <si>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</si>
  <si>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</si>
  <si>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</si>
  <si>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</si>
  <si>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</si>
  <si>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</si>
  <si>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</si>
  <si>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</si>
  <si>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</si>
  <si>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</si>
  <si>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</si>
  <si>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</si>
  <si>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</si>
  <si>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</si>
  <si>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</si>
  <si>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</si>
  <si>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</si>
  <si>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</si>
  <si>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</si>
  <si>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</si>
  <si>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</si>
  <si>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</si>
  <si>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</si>
  <si>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</si>
  <si>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</si>
  <si>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</si>
  <si>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</si>
  <si>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</si>
  <si>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</si>
  <si>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</si>
  <si>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</si>
  <si>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</si>
  <si>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</si>
  <si>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</si>
  <si>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</si>
  <si>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</si>
  <si>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</si>
  <si>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</si>
  <si>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</si>
  <si>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</si>
  <si>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</si>
  <si>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</si>
  <si>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</si>
  <si>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</si>
  <si>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</si>
  <si>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</si>
  <si>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</si>
  <si>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</si>
  <si>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</si>
  <si>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</si>
  <si>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</si>
  <si>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</si>
  <si>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</si>
  <si>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</si>
  <si>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</si>
  <si>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</si>
  <si>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</si>
  <si>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</si>
  <si>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</si>
  <si>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</si>
  <si>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</si>
  <si>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</si>
  <si>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</si>
  <si>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</si>
  <si>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</si>
  <si>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</si>
  <si>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</si>
  <si>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</si>
  <si>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</si>
  <si>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</si>
  <si>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</si>
  <si>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</si>
  <si>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</si>
  <si>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</si>
  <si>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</si>
  <si>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</si>
  <si>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</si>
  <si>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</si>
  <si>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</si>
  <si>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</si>
  <si>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</si>
  <si>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</si>
  <si>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</si>
  <si>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</si>
  <si>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</si>
  <si>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</si>
  <si>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</si>
  <si>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</si>
  <si>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</si>
  <si>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</si>
  <si>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</si>
  <si>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</si>
  <si>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</si>
  <si>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</si>
  <si>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</si>
  <si>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</si>
  <si>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</si>
  <si>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</si>
  <si>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</si>
  <si>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</si>
  <si>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</si>
  <si>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</si>
  <si>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</si>
  <si>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</si>
  <si>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</si>
  <si>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</si>
  <si>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</si>
  <si>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</si>
  <si>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</si>
  <si>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</si>
  <si>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</si>
  <si>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</si>
  <si>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</si>
  <si>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</si>
  <si>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</si>
  <si>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</si>
  <si>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</si>
  <si>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</si>
  <si>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</si>
  <si>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</si>
  <si>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</si>
  <si>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</si>
  <si>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</si>
  <si>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</si>
  <si>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</si>
  <si>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</si>
  <si>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</si>
  <si>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</si>
  <si>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</si>
  <si>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</si>
  <si>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</si>
  <si>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</si>
  <si>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</si>
  <si>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</si>
  <si>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</si>
  <si>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</si>
  <si>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</si>
  <si>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</si>
  <si>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</si>
  <si>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</si>
  <si>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</si>
  <si>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</si>
  <si>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</si>
  <si>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</si>
  <si>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</si>
  <si>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</si>
  <si>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</si>
  <si>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</si>
  <si>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</si>
  <si>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</si>
  <si>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</si>
  <si>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</si>
  <si>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</si>
  <si>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</si>
  <si>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</si>
  <si>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</si>
  <si>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</si>
  <si>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</si>
  <si>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</si>
  <si>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</si>
  <si>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</si>
  <si>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</si>
  <si>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</si>
  <si>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</si>
  <si>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</si>
  <si>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</si>
  <si>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</si>
  <si>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</si>
  <si>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</si>
  <si>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</si>
  <si>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</si>
  <si>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</si>
  <si>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</si>
  <si>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</si>
  <si>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</si>
  <si>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</si>
  <si>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</si>
  <si>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</si>
  <si>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</si>
  <si>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</si>
  <si>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</si>
  <si>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</si>
  <si>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</si>
  <si>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</si>
  <si>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</si>
  <si>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</si>
  <si>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</si>
  <si>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</si>
  <si>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</si>
  <si>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</si>
  <si>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</si>
  <si>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</si>
  <si>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</si>
  <si>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</si>
  <si>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</si>
  <si>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</si>
  <si>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</si>
  <si>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</si>
  <si>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</si>
  <si>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</si>
  <si>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</si>
  <si>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</si>
  <si>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</si>
  <si>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</si>
  <si>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</si>
  <si>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</si>
  <si>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</si>
  <si>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</si>
  <si>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</si>
  <si>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</si>
  <si>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</si>
  <si>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</si>
  <si>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</si>
  <si>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</si>
  <si>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</si>
  <si>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</si>
  <si>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</si>
  <si>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</si>
  <si>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</si>
  <si>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</si>
  <si>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</si>
  <si>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</si>
  <si>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</si>
  <si>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</si>
  <si>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</si>
  <si>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</si>
  <si>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</si>
  <si>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</si>
  <si>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</si>
  <si>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</si>
  <si>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</si>
  <si>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</si>
  <si>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</si>
  <si>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</si>
  <si>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</si>
  <si>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</si>
  <si>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</si>
  <si>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</si>
  <si>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</si>
  <si>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</si>
  <si>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</si>
  <si>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</si>
  <si>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</si>
  <si>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</si>
  <si>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</si>
  <si>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</si>
  <si>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</si>
  <si>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</si>
  <si>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</si>
  <si>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</si>
  <si>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</si>
  <si>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</si>
  <si>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</si>
  <si>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</si>
  <si>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</si>
  <si>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</si>
  <si>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</si>
  <si>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</si>
  <si>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</si>
  <si>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</si>
  <si>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</si>
  <si>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</si>
  <si>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</si>
  <si>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</si>
  <si>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</si>
  <si>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</si>
  <si>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</si>
  <si>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</si>
  <si>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</si>
  <si>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</si>
  <si>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</si>
  <si>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</si>
  <si>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</si>
  <si>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</si>
  <si>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</si>
  <si>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</si>
  <si>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</si>
  <si>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</si>
  <si>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</si>
  <si>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</si>
  <si>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</si>
  <si>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</si>
  <si>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</si>
  <si>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</si>
  <si>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</si>
  <si>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</si>
  <si>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</si>
  <si>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</si>
  <si>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</si>
  <si>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</si>
  <si>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</si>
  <si>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</si>
  <si>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</si>
  <si>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</si>
  <si>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</si>
  <si>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</si>
  <si>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</si>
  <si>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</si>
  <si>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</si>
  <si>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</si>
  <si>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</si>
  <si>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</si>
  <si>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</si>
  <si>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</si>
  <si>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</si>
  <si>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</si>
  <si>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</si>
  <si>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</si>
  <si>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</si>
  <si>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</si>
  <si>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</si>
  <si>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</si>
  <si>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</si>
  <si>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</si>
  <si>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</si>
  <si>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</si>
  <si>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</si>
  <si>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</si>
  <si>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</si>
  <si>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</si>
  <si>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</si>
  <si>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</si>
  <si>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</si>
  <si>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</si>
  <si>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</si>
  <si>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</si>
  <si>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</si>
  <si>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</si>
  <si>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</si>
  <si>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</si>
  <si>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</si>
  <si>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</si>
  <si>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</si>
  <si>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</si>
  <si>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</si>
  <si>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</si>
  <si>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</si>
  <si>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</si>
  <si>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</si>
  <si>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</si>
  <si>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</si>
  <si>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</si>
  <si>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</si>
  <si>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</si>
  <si>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</si>
  <si>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</si>
  <si>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</si>
  <si>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</si>
  <si>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</si>
  <si>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</si>
  <si>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</si>
  <si>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</si>
  <si>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</si>
  <si>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</si>
  <si>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</si>
  <si>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</si>
  <si>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</si>
  <si>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</si>
  <si>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</si>
  <si>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</si>
  <si>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</si>
  <si>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</si>
  <si>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</si>
  <si>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</si>
  <si>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</si>
  <si>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</si>
  <si>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</si>
  <si>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</si>
  <si>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</si>
  <si>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</si>
  <si>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</si>
  <si>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</si>
  <si>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</si>
  <si>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</si>
  <si>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</si>
  <si>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</si>
  <si>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</si>
  <si>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</si>
  <si>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</si>
  <si>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</si>
  <si>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</si>
  <si>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</si>
  <si>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</si>
  <si>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</si>
  <si>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</si>
  <si>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</si>
  <si>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</si>
  <si>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</si>
  <si>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</si>
  <si>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</si>
  <si>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</si>
  <si>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</si>
  <si>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</si>
  <si>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</si>
  <si>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</si>
  <si>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</si>
  <si>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</si>
  <si>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</si>
  <si>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</si>
  <si>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</si>
  <si>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</si>
  <si>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</si>
  <si>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</si>
  <si>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</si>
  <si>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</si>
  <si>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</si>
  <si>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</si>
  <si>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</si>
  <si>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</si>
  <si>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</si>
  <si>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</si>
  <si>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</si>
  <si>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</si>
  <si>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</si>
  <si>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</si>
  <si>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</si>
  <si>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</si>
  <si>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</si>
  <si>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</si>
  <si>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</si>
  <si>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</si>
  <si>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</si>
  <si>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</si>
  <si>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</si>
  <si>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</si>
  <si>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</si>
  <si>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</si>
  <si>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</si>
  <si>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</si>
  <si>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</si>
  <si>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</si>
  <si>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</si>
  <si>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</si>
  <si>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</si>
  <si>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</si>
  <si>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</si>
  <si>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</si>
  <si>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</si>
  <si>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</si>
  <si>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</si>
  <si>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</si>
  <si>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</si>
  <si>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</si>
  <si>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</si>
  <si>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</si>
  <si>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</si>
  <si>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</si>
  <si>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</si>
  <si>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</si>
  <si>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</si>
  <si>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</si>
  <si>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</si>
  <si>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</si>
  <si>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</si>
  <si>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</si>
  <si>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</si>
  <si>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</si>
  <si>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</si>
  <si>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</si>
  <si>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</si>
  <si>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</si>
  <si>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</si>
  <si>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</si>
  <si>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</si>
  <si>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</si>
  <si>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</si>
  <si>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</si>
  <si>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</si>
  <si>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</si>
  <si>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</si>
  <si>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</si>
  <si>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</si>
  <si>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</si>
  <si>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</si>
  <si>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</si>
  <si>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</si>
  <si>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</si>
  <si>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</si>
  <si>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</si>
  <si>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</si>
  <si>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</si>
  <si>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</si>
  <si>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</si>
  <si>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</si>
  <si>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</si>
  <si>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</si>
  <si>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</si>
  <si>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</si>
  <si>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</si>
  <si>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</si>
  <si>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</si>
  <si>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</si>
  <si>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</si>
  <si>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</si>
  <si>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</si>
  <si>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</si>
  <si>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</si>
  <si>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</si>
  <si>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</si>
  <si>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</si>
  <si>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</si>
  <si>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</si>
  <si>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</si>
  <si>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</si>
  <si>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</si>
  <si>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</si>
  <si>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</si>
  <si>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</si>
  <si>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</si>
  <si>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</si>
  <si>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</si>
  <si>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</si>
  <si>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</si>
  <si>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</si>
  <si>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</si>
  <si>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</si>
  <si>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</si>
  <si>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</si>
  <si>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</si>
  <si>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</si>
  <si>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</si>
  <si>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</si>
  <si>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</si>
  <si>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</si>
  <si>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</si>
  <si>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</si>
  <si>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</si>
  <si>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</si>
  <si>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</si>
  <si>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</si>
  <si>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</si>
  <si>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</si>
  <si>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</si>
  <si>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</si>
  <si>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</si>
  <si>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</si>
  <si>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</si>
  <si>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</si>
  <si>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</si>
  <si>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</si>
  <si>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</si>
  <si>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</si>
  <si>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</si>
  <si>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</si>
  <si>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</si>
  <si>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</si>
  <si>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</si>
  <si>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</si>
  <si>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</si>
  <si>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</si>
  <si>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</si>
  <si>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</si>
  <si>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</si>
  <si>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</si>
  <si>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</si>
  <si>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</si>
  <si>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</si>
  <si>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</si>
  <si>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</si>
  <si>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</si>
  <si>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</si>
  <si>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</si>
  <si>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</si>
  <si>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</si>
  <si>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</si>
  <si>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</si>
  <si>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</si>
  <si>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</si>
  <si>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</si>
  <si>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</si>
  <si>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</si>
  <si>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</si>
  <si>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</si>
  <si>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</si>
  <si>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</si>
  <si>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</si>
  <si>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</si>
  <si>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</si>
  <si>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</si>
  <si>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</si>
  <si>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</si>
  <si>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</si>
  <si>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</si>
  <si>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</si>
  <si>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</si>
  <si>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</si>
  <si>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</si>
  <si>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</si>
  <si>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</si>
  <si>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</si>
  <si>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</si>
  <si>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</si>
  <si>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</si>
  <si>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</si>
  <si>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</si>
  <si>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</si>
  <si>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</si>
  <si>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</si>
  <si>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</si>
  <si>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</si>
  <si>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</si>
  <si>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</si>
  <si>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</si>
  <si>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</si>
  <si>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</si>
  <si>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</si>
  <si>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</si>
  <si>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</si>
  <si>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</si>
  <si>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</si>
  <si>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</si>
  <si>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</si>
  <si>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</si>
  <si>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</si>
  <si>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</si>
  <si>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</si>
  <si>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</si>
  <si>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</si>
  <si>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</si>
  <si>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</si>
  <si>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</si>
  <si>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</si>
  <si>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</si>
  <si>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</si>
  <si>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</si>
  <si>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</si>
  <si>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</si>
  <si>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</si>
  <si>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</si>
  <si>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</si>
  <si>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</si>
  <si>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</si>
  <si>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</si>
  <si>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</si>
  <si>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</si>
  <si>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</si>
  <si>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</si>
  <si>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</si>
  <si>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</si>
  <si>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</si>
  <si>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</si>
  <si>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</si>
  <si>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</si>
  <si>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</si>
  <si>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</si>
  <si>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</si>
  <si>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</si>
  <si>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</si>
  <si>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</si>
  <si>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</si>
  <si>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</si>
  <si>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</si>
  <si>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</si>
  <si>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</si>
  <si>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</si>
  <si>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</si>
  <si>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</si>
  <si>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</si>
  <si>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</si>
  <si>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</si>
  <si>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</si>
  <si>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</si>
  <si>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</si>
  <si>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</si>
  <si>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</si>
  <si>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</si>
  <si>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</si>
  <si>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</si>
  <si>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</si>
  <si>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</si>
  <si>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</si>
  <si>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</si>
  <si>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</si>
  <si>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</si>
  <si>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</si>
  <si>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</si>
  <si>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</si>
  <si>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</si>
  <si>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</si>
  <si>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</si>
  <si>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</si>
  <si>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</si>
  <si>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</si>
  <si>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</si>
  <si>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</si>
  <si>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</si>
  <si>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</si>
  <si>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</si>
  <si>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</si>
  <si>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</si>
  <si>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</si>
  <si>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</si>
  <si>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</si>
  <si>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</si>
  <si>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</si>
  <si>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</si>
  <si>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</si>
  <si>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</si>
  <si>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</si>
  <si>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</si>
  <si>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</si>
  <si>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</si>
  <si>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</si>
  <si>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</si>
  <si>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</si>
  <si>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</si>
  <si>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</si>
  <si>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</si>
  <si>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</si>
  <si>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</si>
  <si>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</si>
  <si>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</si>
  <si>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</si>
  <si>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</si>
  <si>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</si>
  <si>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</si>
  <si>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</si>
  <si>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</si>
  <si>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</si>
  <si>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</si>
  <si>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</si>
  <si>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</si>
  <si>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</si>
  <si>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</si>
  <si>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</si>
  <si>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</si>
  <si>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</si>
  <si>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</si>
  <si>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</si>
  <si>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</si>
  <si>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</si>
  <si>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</si>
  <si>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</si>
  <si>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</si>
  <si>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</si>
  <si>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</si>
  <si>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</si>
  <si>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</si>
  <si>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</si>
  <si>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</si>
  <si>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</si>
  <si>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</si>
  <si>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</si>
  <si>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</si>
  <si>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</si>
  <si>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</si>
  <si>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</si>
  <si>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</si>
  <si>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</si>
  <si>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</si>
  <si>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</si>
  <si>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</si>
  <si>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</si>
  <si>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</si>
  <si>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</si>
  <si>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</si>
  <si>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</si>
  <si>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</si>
  <si>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</si>
  <si>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</si>
  <si>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</si>
  <si>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</si>
  <si>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</si>
  <si>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</si>
  <si>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</si>
  <si>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</si>
  <si>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</si>
  <si>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</si>
  <si>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</si>
  <si>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</si>
  <si>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</si>
  <si>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</si>
  <si>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</si>
  <si>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</si>
  <si>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</si>
  <si>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</si>
  <si>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</si>
  <si>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</si>
  <si>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</si>
  <si>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</si>
  <si>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</si>
  <si>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</si>
  <si>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</si>
  <si>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</si>
  <si>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</si>
  <si>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</si>
  <si>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</si>
  <si>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</si>
  <si>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</si>
  <si>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</si>
  <si>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</si>
  <si>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</si>
  <si>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</si>
  <si>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</si>
  <si>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</si>
  <si>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</si>
  <si>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</si>
  <si>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</si>
  <si>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</si>
  <si>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</si>
  <si>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</si>
  <si>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</si>
  <si>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</si>
  <si>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</si>
  <si>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</si>
  <si>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</si>
  <si>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</si>
  <si>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</si>
  <si>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</si>
  <si>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</si>
  <si>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</si>
  <si>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</si>
  <si>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</si>
  <si>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</si>
  <si>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</si>
  <si>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</si>
  <si>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</si>
  <si>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</si>
  <si>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</si>
  <si>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</si>
  <si>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</si>
  <si>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</si>
  <si>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</si>
  <si>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</si>
  <si>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</si>
  <si>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</si>
  <si>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</si>
  <si>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</si>
  <si>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</si>
  <si>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</si>
  <si>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</si>
  <si>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</si>
  <si>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</si>
  <si>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</si>
  <si>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</si>
  <si>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</si>
  <si>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</si>
  <si>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</si>
  <si>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</si>
  <si>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</si>
  <si>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</si>
  <si>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</si>
  <si>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</si>
  <si>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</si>
  <si>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</si>
  <si>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</si>
  <si>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</si>
  <si>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</si>
  <si>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</si>
  <si>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</si>
  <si>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</si>
  <si>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</si>
  <si>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</si>
  <si>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</si>
  <si>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</si>
  <si>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</si>
  <si>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</si>
  <si>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</si>
  <si>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</si>
  <si>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</si>
  <si>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</si>
  <si>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</si>
  <si>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</si>
  <si>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</si>
  <si>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</si>
  <si>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</si>
  <si>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</si>
  <si>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</si>
  <si>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</si>
  <si>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</si>
  <si>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</si>
  <si>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</si>
  <si>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</si>
  <si>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</si>
  <si>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</si>
  <si>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</si>
  <si>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</si>
  <si>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</si>
  <si>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</si>
  <si>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</si>
  <si>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</si>
  <si>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</si>
  <si>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</si>
  <si>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</si>
  <si>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</si>
  <si>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</si>
  <si>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</si>
  <si>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</si>
  <si>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</si>
  <si>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</si>
  <si>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</si>
  <si>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</si>
  <si>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</si>
  <si>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</si>
  <si>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</si>
  <si>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</si>
  <si>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</si>
  <si>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</si>
  <si>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</si>
  <si>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</si>
  <si>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</si>
  <si>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</si>
  <si>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</si>
  <si>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</si>
  <si>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</si>
  <si>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</si>
  <si>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</si>
  <si>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</si>
  <si>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</si>
  <si>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</si>
  <si>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</si>
  <si>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</si>
  <si>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</si>
  <si>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</si>
  <si>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</si>
  <si>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</si>
  <si>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</si>
  <si>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</si>
  <si>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</si>
  <si>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</si>
  <si>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</si>
  <si>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</si>
  <si>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</si>
  <si>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</si>
  <si>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</si>
  <si>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</si>
  <si>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</si>
  <si>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</si>
  <si>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</si>
  <si>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</si>
  <si>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</si>
  <si>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</si>
  <si>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</si>
  <si>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</si>
  <si>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</si>
  <si>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</si>
  <si>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</si>
  <si>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</si>
  <si>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</si>
  <si>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</si>
  <si>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</si>
  <si>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</si>
  <si>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</si>
  <si>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</si>
  <si>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</si>
  <si>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</si>
  <si>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</si>
  <si>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</si>
  <si>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</si>
  <si>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</si>
  <si>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</si>
  <si>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</si>
  <si>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</si>
  <si>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</si>
  <si>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</si>
  <si>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</si>
  <si>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</si>
  <si>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</si>
  <si>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</si>
  <si>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</si>
  <si>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</si>
  <si>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</si>
  <si>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</si>
  <si>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</si>
  <si>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</si>
  <si>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</si>
  <si>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</si>
  <si>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</si>
  <si>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</si>
  <si>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</si>
  <si>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</si>
  <si>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</si>
  <si>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</si>
  <si>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</si>
  <si>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</si>
  <si>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</si>
  <si>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</si>
  <si>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</si>
  <si>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</si>
  <si>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</si>
  <si>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</si>
  <si>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</si>
  <si>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</si>
  <si>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</si>
  <si>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</si>
  <si>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</si>
  <si>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</si>
  <si>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</si>
  <si>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</si>
  <si>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</si>
  <si>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</si>
  <si>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</si>
  <si>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</si>
  <si>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</si>
  <si>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</si>
  <si>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</si>
  <si>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</si>
  <si>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</si>
  <si>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</si>
  <si>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</si>
  <si>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</si>
  <si>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</si>
  <si>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</si>
  <si>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</si>
  <si>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</si>
  <si>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</si>
  <si>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</si>
  <si>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</si>
  <si>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</si>
  <si>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</si>
  <si>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</si>
  <si>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</si>
  <si>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</si>
  <si>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</si>
  <si>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</si>
  <si>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</si>
  <si>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</si>
  <si>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</si>
  <si>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</si>
  <si>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</si>
  <si>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</si>
  <si>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</si>
  <si>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</si>
  <si>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</si>
  <si>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</si>
  <si>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</si>
  <si>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</si>
  <si>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</si>
  <si>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</si>
  <si>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</si>
  <si>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</si>
  <si>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</si>
  <si>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</si>
  <si>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</si>
  <si>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</si>
  <si>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</si>
  <si>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</si>
  <si>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</si>
  <si>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</si>
  <si>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</si>
  <si>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</si>
  <si>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</si>
  <si>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</si>
  <si>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</si>
  <si>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</si>
  <si>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</si>
  <si>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</si>
  <si>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</si>
  <si>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</si>
  <si>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</si>
  <si>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</si>
  <si>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</si>
  <si>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</si>
  <si>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</si>
  <si>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</si>
  <si>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</si>
  <si>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</si>
  <si>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</si>
  <si>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</si>
  <si>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</si>
  <si>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</si>
  <si>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</si>
  <si>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</si>
  <si>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</si>
  <si>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</si>
  <si>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</si>
  <si>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</si>
  <si>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</si>
  <si>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</si>
  <si>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</si>
  <si>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</si>
  <si>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</si>
  <si>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</si>
  <si>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</si>
  <si>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</si>
  <si>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</si>
  <si>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</si>
  <si>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</si>
  <si>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</si>
  <si>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</si>
  <si>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</si>
  <si>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</si>
  <si>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</si>
  <si>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</si>
  <si>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</si>
  <si>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</si>
  <si>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</si>
  <si>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</si>
  <si>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</si>
  <si>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</si>
  <si>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</si>
  <si>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</si>
  <si>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</si>
  <si>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</si>
  <si>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</si>
  <si>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</si>
  <si>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</si>
  <si>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</si>
  <si>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</si>
  <si>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</si>
  <si>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</si>
  <si>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</si>
  <si>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</si>
  <si>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</si>
  <si>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</si>
  <si>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</si>
  <si>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</si>
  <si>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</si>
  <si>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</si>
  <si>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</si>
  <si>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</si>
  <si>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</si>
  <si>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</si>
  <si>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</si>
  <si>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</si>
  <si>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</si>
  <si>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</si>
  <si>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</si>
  <si>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</si>
  <si>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</si>
  <si>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</si>
  <si>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</si>
  <si>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</si>
  <si>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</si>
  <si>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</si>
  <si>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</si>
  <si>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</si>
  <si>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</si>
  <si>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</si>
  <si>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</si>
  <si>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</si>
  <si>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</si>
  <si>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</si>
  <si>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</si>
  <si>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</si>
  <si>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</si>
  <si>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</si>
  <si>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</si>
  <si>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</si>
  <si>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</si>
  <si>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</si>
  <si>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</si>
  <si>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</si>
  <si>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</si>
  <si>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</si>
  <si>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</si>
  <si>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</si>
  <si>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</si>
  <si>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</si>
  <si>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</si>
  <si>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</si>
  <si>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</si>
  <si>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</si>
  <si>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</si>
  <si>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</si>
  <si>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</si>
  <si>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</si>
  <si>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</si>
  <si>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</si>
  <si>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</si>
  <si>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</si>
  <si>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</si>
  <si>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</si>
  <si>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</si>
  <si>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</si>
  <si>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</si>
  <si>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</si>
  <si>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</si>
  <si>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</si>
  <si>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</si>
  <si>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</si>
  <si>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</si>
  <si>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</si>
  <si>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</si>
  <si>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</si>
  <si>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</si>
  <si>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</si>
  <si>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</si>
  <si>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</si>
  <si>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</si>
  <si>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</si>
  <si>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</si>
  <si>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</si>
  <si>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</si>
  <si>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</si>
  <si>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</si>
  <si>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</si>
  <si>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</si>
  <si>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</si>
  <si>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</si>
  <si>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</si>
  <si>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</si>
  <si>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</si>
  <si>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</si>
  <si>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</si>
  <si>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</si>
  <si>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</si>
  <si>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</si>
  <si>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</si>
  <si>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</si>
  <si>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</si>
  <si>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</si>
  <si>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</si>
  <si>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</si>
  <si>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</si>
  <si>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</si>
  <si>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</si>
  <si>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</si>
  <si>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</si>
  <si>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</si>
  <si>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</si>
  <si>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</si>
  <si>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</si>
  <si>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</si>
  <si>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</si>
  <si>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</si>
  <si>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</si>
  <si>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</si>
  <si>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</si>
  <si>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</si>
  <si>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</si>
  <si>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</si>
  <si>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</si>
  <si>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</si>
  <si>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</si>
  <si>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</si>
  <si>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</si>
  <si>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</si>
  <si>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</si>
  <si>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</si>
  <si>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</si>
  <si>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</si>
  <si>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</si>
  <si>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</si>
  <si>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</si>
  <si>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</si>
  <si>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</si>
  <si>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</si>
  <si>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</si>
  <si>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</si>
  <si>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</si>
  <si>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</si>
  <si>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</si>
  <si>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</si>
  <si>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</si>
  <si>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</si>
  <si>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</si>
  <si>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</si>
  <si>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</si>
  <si>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</si>
  <si>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</si>
  <si>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</si>
  <si>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</si>
  <si>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</si>
  <si>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</si>
  <si>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</si>
  <si>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</si>
  <si>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</si>
  <si>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</si>
  <si>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</si>
  <si>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</si>
  <si>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</si>
  <si>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</si>
  <si>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</si>
  <si>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</si>
  <si>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</si>
  <si>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</si>
  <si>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</si>
  <si>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</si>
  <si>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</si>
  <si>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</si>
  <si>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</si>
  <si>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</si>
  <si>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</si>
  <si>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</si>
  <si>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</si>
  <si>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</si>
  <si>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</si>
  <si>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</si>
  <si>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</si>
  <si>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</si>
  <si>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</si>
  <si>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</si>
  <si>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</si>
  <si>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</si>
  <si>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</si>
  <si>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</si>
  <si>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</si>
  <si>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</si>
  <si>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</si>
  <si>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</si>
  <si>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</si>
  <si>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</si>
  <si>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</si>
  <si>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</si>
  <si>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</si>
  <si>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</si>
  <si>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</si>
  <si>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</si>
  <si>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</si>
  <si>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</si>
  <si>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</si>
  <si>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</si>
  <si>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</si>
  <si>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</si>
  <si>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</si>
  <si>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</si>
  <si>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</si>
  <si>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</si>
  <si>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</si>
  <si>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</si>
  <si>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</si>
  <si>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</si>
  <si>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</si>
  <si>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</si>
  <si>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</si>
  <si>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</si>
  <si>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</si>
  <si>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</si>
  <si>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</si>
  <si>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</si>
  <si>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</si>
  <si>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</si>
  <si>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</si>
  <si>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</si>
  <si>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</si>
  <si>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</si>
  <si>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</si>
  <si>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</si>
  <si>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</si>
  <si>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</si>
  <si>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</si>
  <si>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</si>
  <si>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</si>
  <si>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</si>
  <si>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</si>
  <si>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</si>
  <si>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</si>
  <si>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</si>
  <si>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</si>
  <si>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</si>
  <si>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</si>
  <si>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</si>
  <si>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</si>
  <si>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</si>
  <si>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</si>
  <si>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</si>
  <si>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</si>
  <si>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</si>
  <si>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</si>
  <si>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</si>
  <si>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</si>
  <si>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</si>
  <si>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</si>
  <si>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</si>
  <si>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</si>
  <si>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</si>
  <si>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</si>
  <si>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</si>
  <si>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</si>
  <si>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</si>
  <si>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</si>
  <si>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</si>
  <si>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</si>
  <si>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</si>
  <si>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</si>
  <si>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</si>
  <si>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</si>
  <si>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</si>
  <si>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</si>
  <si>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</si>
  <si>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</si>
  <si>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</si>
  <si>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</si>
  <si>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</si>
  <si>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</si>
  <si>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</si>
  <si>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</si>
  <si>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</si>
  <si>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</si>
  <si>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</si>
  <si>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</si>
  <si>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</si>
  <si>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</si>
  <si>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</si>
  <si>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</si>
  <si>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</si>
  <si>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</si>
  <si>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</si>
  <si>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</si>
  <si>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</si>
  <si>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</si>
  <si>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</si>
  <si>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</si>
  <si>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</si>
  <si>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</si>
  <si>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</si>
  <si>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</si>
  <si>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</si>
  <si>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</si>
  <si>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</si>
  <si>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</si>
  <si>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</si>
  <si>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</si>
  <si>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</si>
  <si>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</si>
  <si>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</si>
  <si>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</si>
  <si>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</si>
  <si>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</si>
  <si>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</si>
  <si>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</si>
  <si>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</si>
  <si>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</si>
  <si>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</si>
  <si>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</si>
  <si>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</si>
  <si>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</si>
  <si>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</si>
  <si>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</si>
  <si>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</si>
  <si>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</si>
  <si>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</si>
  <si>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</si>
  <si>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</si>
  <si>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</si>
  <si>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</si>
  <si>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</si>
  <si>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</si>
  <si>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</si>
  <si>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</si>
  <si>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</si>
  <si>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</si>
  <si>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</si>
  <si>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</si>
  <si>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</si>
  <si>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</si>
  <si>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</si>
  <si>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</si>
  <si>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</si>
  <si>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</si>
  <si>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</si>
  <si>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</si>
  <si>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</si>
  <si>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</si>
  <si>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</si>
  <si>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</si>
  <si>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</si>
  <si>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</si>
  <si>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</si>
  <si>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</si>
  <si>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</si>
  <si>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</si>
  <si>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</si>
  <si>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</si>
  <si>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</si>
  <si>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</si>
  <si>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</si>
  <si>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</si>
  <si>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</si>
  <si>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</si>
  <si>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</si>
  <si>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</si>
  <si>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</si>
  <si>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</si>
  <si>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</si>
  <si>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</si>
  <si>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</si>
  <si>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</si>
  <si>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</si>
  <si>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</si>
  <si>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</si>
  <si>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</si>
  <si>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</si>
  <si>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</si>
  <si>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</si>
  <si>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</si>
  <si>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</si>
  <si>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</si>
  <si>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</si>
  <si>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</si>
  <si>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</si>
  <si>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</si>
  <si>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</si>
  <si>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</si>
  <si>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</si>
  <si>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</si>
  <si>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</si>
  <si>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</si>
  <si>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</si>
  <si>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</si>
  <si>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</si>
  <si>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</si>
  <si>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</si>
  <si>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</si>
  <si>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</si>
  <si>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</si>
  <si>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</si>
  <si>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</si>
  <si>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</si>
  <si>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</si>
  <si>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</si>
  <si>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</si>
  <si>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</si>
  <si>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</si>
  <si>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</si>
  <si>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</si>
  <si>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</si>
  <si>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</si>
  <si>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</si>
  <si>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</si>
  <si>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</si>
  <si>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</si>
  <si>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</si>
  <si>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</si>
  <si>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</si>
  <si>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</si>
  <si>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</si>
  <si>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</si>
  <si>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</si>
  <si>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</si>
  <si>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</si>
  <si>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</si>
  <si>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</si>
  <si>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</si>
  <si>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</si>
  <si>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</si>
  <si>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</si>
  <si>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</si>
  <si>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</si>
  <si>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</si>
  <si>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</si>
  <si>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</si>
  <si>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</si>
  <si>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</si>
  <si>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</si>
  <si>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</si>
  <si>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</si>
  <si>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</si>
  <si>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</si>
  <si>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</si>
  <si>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</si>
  <si>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</si>
  <si>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</si>
  <si>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</si>
  <si>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</si>
  <si>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</si>
  <si>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</si>
  <si>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</si>
  <si>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</si>
  <si>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</si>
  <si>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</si>
  <si>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</si>
  <si>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</si>
  <si>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</si>
  <si>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</si>
  <si>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</si>
  <si>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</si>
  <si>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</si>
  <si>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</si>
  <si>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</si>
  <si>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</si>
  <si>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</si>
  <si>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</si>
  <si>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</si>
  <si>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</si>
  <si>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</si>
  <si>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</si>
  <si>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</si>
  <si>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</si>
  <si>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</si>
  <si>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</si>
  <si>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</si>
  <si>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</si>
  <si>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</si>
  <si>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</si>
  <si>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</si>
  <si>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</si>
  <si>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</si>
  <si>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</si>
  <si>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</si>
  <si>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</si>
  <si>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</si>
  <si>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</si>
  <si>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</si>
  <si>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</si>
  <si>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</si>
  <si>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</si>
  <si>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</si>
  <si>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</si>
  <si>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</si>
  <si>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</si>
  <si>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</si>
  <si>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</si>
  <si>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</si>
  <si>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</si>
  <si>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</si>
  <si>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</si>
  <si>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</si>
  <si>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</si>
  <si>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</si>
  <si>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</si>
  <si>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</si>
  <si>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</si>
  <si>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</si>
  <si>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</si>
  <si>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</si>
  <si>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</si>
  <si>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</si>
  <si>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</si>
  <si>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</si>
  <si>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</si>
  <si>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</si>
  <si>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</si>
  <si>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</si>
  <si>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</si>
  <si>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</si>
  <si>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</si>
  <si>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</si>
  <si>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</si>
  <si>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</si>
  <si>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</si>
  <si>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</si>
  <si>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</si>
  <si>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</si>
  <si>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</si>
  <si>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</si>
  <si>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</si>
  <si>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</si>
  <si>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</si>
  <si>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</si>
  <si>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</si>
  <si>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</si>
  <si>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</si>
  <si>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</si>
  <si>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</si>
  <si>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</si>
  <si>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</si>
  <si>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</si>
  <si>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</si>
  <si>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</si>
  <si>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</si>
  <si>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</si>
  <si>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</si>
  <si>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</si>
  <si>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</si>
  <si>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</si>
  <si>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</si>
  <si>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</si>
  <si>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</si>
  <si>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</si>
  <si>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</si>
  <si>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</si>
  <si>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</si>
  <si>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</si>
  <si>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</si>
  <si>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</si>
  <si>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</si>
  <si>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</si>
  <si>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</si>
  <si>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</si>
  <si>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</si>
  <si>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</si>
  <si>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</si>
  <si>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</si>
  <si>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</si>
  <si>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</si>
  <si>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</si>
  <si>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</si>
  <si>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</si>
  <si>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</si>
  <si>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</si>
  <si>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</si>
  <si>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</si>
  <si>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</si>
  <si>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</si>
  <si>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</si>
  <si>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</si>
  <si>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</si>
  <si>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</si>
  <si>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</si>
  <si>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</si>
  <si>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</si>
  <si>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</si>
  <si>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</si>
  <si>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</si>
  <si>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</si>
  <si>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</si>
  <si>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</si>
  <si>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</si>
  <si>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</si>
  <si>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</si>
  <si>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</si>
  <si>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</si>
  <si>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</si>
  <si>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</si>
  <si>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</si>
  <si>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</si>
  <si>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</si>
  <si>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</si>
  <si>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</si>
  <si>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</si>
  <si>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</si>
  <si>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</si>
  <si>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</si>
  <si>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</si>
  <si>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</si>
  <si>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</si>
  <si>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</si>
  <si>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</si>
  <si>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</si>
  <si>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</si>
  <si>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</si>
  <si>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</si>
  <si>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</si>
  <si>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</si>
  <si>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</si>
  <si>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</si>
  <si>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</si>
  <si>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</si>
  <si>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</si>
  <si>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</si>
  <si>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</si>
  <si>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</si>
  <si>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</si>
  <si>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</si>
  <si>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</si>
  <si>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</si>
  <si>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</si>
  <si>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</si>
  <si>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</si>
  <si>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</si>
  <si>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</si>
  <si>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</si>
  <si>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</si>
  <si>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</si>
  <si>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</si>
  <si>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</si>
  <si>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</si>
  <si>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</si>
  <si>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</si>
  <si>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</si>
  <si>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</si>
  <si>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</si>
  <si>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</si>
  <si>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</si>
  <si>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</si>
  <si>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</si>
  <si>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</si>
  <si>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</si>
  <si>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</si>
  <si>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</si>
  <si>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</si>
  <si>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</si>
  <si>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</si>
  <si>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</si>
  <si>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</si>
  <si>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</si>
  <si>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</si>
  <si>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</si>
  <si>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</si>
  <si>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</si>
  <si>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</si>
  <si>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</si>
  <si>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</si>
  <si>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</si>
  <si>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</si>
  <si>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</si>
  <si>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</si>
  <si>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</si>
  <si>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</si>
  <si>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</si>
  <si>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</si>
  <si>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</si>
  <si>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</si>
  <si>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</si>
  <si>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</si>
  <si>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</si>
  <si>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</si>
  <si>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</si>
  <si>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</si>
  <si>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</si>
  <si>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</si>
  <si>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</si>
  <si>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</si>
  <si>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</si>
  <si>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</si>
  <si>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</si>
  <si>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</si>
  <si>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</si>
  <si>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</si>
  <si>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</si>
  <si>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</si>
  <si>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</si>
  <si>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</si>
  <si>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</si>
  <si>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</si>
  <si>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</si>
  <si>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</si>
  <si>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</si>
  <si>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</si>
  <si>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</si>
  <si>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</si>
  <si>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</si>
  <si>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</si>
  <si>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</si>
  <si>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</si>
  <si>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</si>
  <si>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</si>
  <si>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</si>
  <si>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</si>
  <si>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</si>
  <si>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</si>
  <si>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</si>
  <si>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</si>
  <si>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</si>
  <si>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</si>
  <si>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</si>
  <si>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</si>
  <si>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</si>
  <si>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</si>
  <si>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</si>
  <si>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</si>
  <si>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</si>
  <si>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</si>
  <si>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</si>
  <si>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</si>
  <si>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</si>
  <si>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</si>
  <si>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</si>
  <si>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</si>
  <si>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</si>
  <si>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</si>
  <si>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</si>
  <si>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</si>
  <si>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</si>
  <si>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</si>
  <si>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</si>
  <si>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</si>
  <si>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</si>
  <si>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</si>
  <si>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</si>
  <si>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</si>
  <si>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</si>
  <si>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</si>
  <si>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</si>
  <si>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</si>
  <si>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</si>
  <si>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</si>
  <si>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</si>
  <si>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</si>
  <si>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</si>
  <si>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</si>
  <si>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</si>
  <si>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</si>
  <si>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</si>
  <si>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</si>
  <si>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</si>
  <si>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</si>
  <si>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</si>
  <si>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</si>
  <si>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</si>
  <si>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</si>
  <si>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</si>
  <si>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</si>
  <si>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</si>
  <si>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</si>
  <si>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</si>
  <si>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</si>
  <si>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</si>
  <si>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</si>
  <si>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</si>
  <si>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</si>
  <si>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</si>
  <si>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</si>
  <si>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</si>
  <si>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</si>
  <si>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</si>
  <si>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</si>
  <si>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</si>
  <si>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</si>
  <si>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</si>
  <si>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</si>
  <si>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</si>
  <si>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</si>
  <si>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</si>
  <si>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</si>
  <si>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</si>
  <si>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</si>
  <si>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</si>
  <si>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</si>
  <si>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</si>
  <si>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</si>
  <si>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</si>
  <si>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</si>
  <si>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</si>
  <si>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</si>
  <si>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</si>
  <si>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</si>
  <si>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</si>
  <si>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</si>
  <si>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</si>
  <si>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</si>
  <si>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</si>
  <si>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</si>
  <si>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</si>
  <si>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</si>
  <si>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</si>
  <si>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</si>
  <si>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</si>
  <si>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</si>
  <si>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</si>
  <si>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</si>
  <si>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</si>
  <si>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</si>
  <si>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</si>
  <si>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</si>
  <si>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</si>
  <si>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</si>
  <si>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</si>
  <si>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</si>
  <si>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</si>
  <si>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</si>
  <si>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</si>
  <si>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</si>
  <si>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</si>
  <si>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</si>
  <si>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</si>
  <si>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</si>
  <si>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</si>
  <si>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</si>
  <si>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</si>
  <si>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</si>
  <si>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</si>
  <si>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</si>
  <si>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</si>
  <si>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</si>
  <si>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</si>
  <si>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</si>
  <si>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</si>
  <si>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</si>
  <si>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</si>
  <si>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</si>
  <si>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</si>
  <si>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</si>
  <si>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</si>
  <si>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</si>
  <si>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</si>
  <si>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</si>
  <si>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</si>
  <si>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</si>
  <si>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</si>
  <si>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</si>
  <si>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</si>
  <si>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</si>
  <si>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</si>
  <si>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</si>
  <si>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</si>
  <si>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</si>
  <si>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</si>
  <si>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</si>
  <si>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</si>
  <si>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</si>
  <si>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</si>
  <si>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</si>
  <si>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</si>
  <si>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</si>
  <si>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</si>
  <si>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</si>
  <si>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</si>
  <si>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</si>
  <si>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</si>
  <si>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</si>
  <si>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</si>
  <si>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</si>
  <si>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</si>
  <si>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</si>
  <si>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</si>
  <si>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</si>
  <si>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</si>
  <si>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</si>
  <si>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</si>
  <si>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</si>
  <si>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</si>
  <si>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</si>
  <si>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</si>
  <si>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</si>
  <si>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</si>
  <si>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</si>
  <si>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</si>
  <si>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</si>
  <si>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</si>
  <si>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</si>
  <si>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</si>
  <si>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</si>
  <si>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</si>
  <si>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</si>
  <si>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</si>
  <si>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</si>
  <si>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</si>
  <si>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</si>
  <si>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</si>
  <si>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</si>
  <si>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</si>
  <si>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</si>
  <si>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</si>
  <si>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</si>
  <si>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</si>
  <si>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</si>
  <si>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</si>
  <si>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</si>
  <si>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</si>
  <si>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</si>
  <si>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</si>
  <si>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</si>
  <si>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</si>
  <si>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</si>
  <si>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</si>
  <si>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</si>
  <si>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</si>
  <si>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</si>
  <si>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</si>
  <si>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</si>
  <si>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</si>
  <si>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</si>
  <si>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</si>
  <si>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</si>
  <si>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</si>
  <si>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</si>
  <si>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</si>
  <si>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</si>
  <si>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</si>
  <si>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</si>
  <si>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</si>
  <si>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</si>
  <si>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</si>
  <si>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</si>
  <si>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</si>
  <si>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</si>
  <si>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</si>
  <si>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</si>
  <si>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</si>
  <si>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</si>
  <si>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</si>
  <si>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</si>
  <si>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</si>
  <si>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</si>
  <si>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</si>
  <si>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</si>
  <si>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</si>
  <si>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</si>
  <si>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</si>
  <si>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</si>
  <si>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</si>
  <si>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</si>
  <si>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</si>
  <si>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</si>
  <si>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</si>
  <si>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</si>
  <si>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</si>
  <si>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</si>
  <si>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</si>
  <si>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</si>
  <si>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</si>
  <si>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</si>
  <si>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</si>
  <si>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</si>
  <si>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</si>
  <si>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</si>
  <si>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</si>
  <si>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</si>
  <si>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</si>
  <si>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</si>
  <si>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</si>
  <si>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</si>
  <si>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</si>
  <si>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</si>
  <si>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</si>
  <si>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</si>
  <si>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</si>
  <si>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</si>
  <si>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</si>
  <si>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</si>
  <si>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</si>
  <si>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</si>
  <si>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</si>
  <si>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</si>
  <si>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</si>
  <si>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</si>
  <si>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</si>
  <si>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</si>
  <si>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</si>
  <si>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</si>
  <si>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</si>
  <si>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</si>
  <si>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</si>
  <si>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</si>
  <si>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</si>
  <si>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</si>
  <si>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</si>
  <si>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</si>
  <si>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</si>
  <si>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</si>
  <si>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</si>
  <si>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</si>
  <si>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</si>
  <si>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</si>
  <si>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</si>
  <si>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</si>
  <si>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</si>
  <si>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</si>
  <si>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</si>
  <si>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</si>
  <si>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</si>
  <si>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</si>
  <si>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</si>
  <si>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</si>
  <si>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</si>
  <si>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</si>
  <si>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</si>
  <si>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</si>
  <si>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</si>
  <si>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</si>
  <si>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</si>
  <si>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</si>
  <si>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</si>
  <si>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</si>
  <si>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</si>
  <si>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</si>
  <si>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</si>
  <si>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</si>
  <si>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</si>
  <si>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</si>
  <si>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</si>
  <si>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</si>
  <si>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</si>
  <si>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</si>
  <si>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</si>
  <si>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</si>
  <si>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</si>
  <si>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</si>
  <si>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</si>
  <si>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</si>
  <si>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</si>
  <si>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</si>
  <si>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</si>
  <si>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</si>
  <si>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</si>
  <si>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</si>
  <si>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</si>
  <si>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</si>
  <si>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</si>
  <si>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</si>
  <si>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</si>
  <si>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</si>
  <si>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</si>
  <si>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</si>
  <si>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</si>
  <si>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</si>
  <si>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</si>
  <si>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</si>
  <si>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</si>
  <si>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</si>
  <si>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</si>
  <si>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</si>
  <si>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</si>
  <si>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</si>
  <si>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</si>
  <si>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</si>
  <si>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</si>
  <si>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</si>
  <si>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</si>
  <si>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</si>
  <si>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</si>
  <si>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</si>
  <si>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</si>
  <si>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</si>
  <si>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</si>
  <si>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</si>
  <si>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</si>
  <si>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</si>
  <si>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</si>
  <si>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</si>
  <si>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</si>
  <si>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</si>
  <si>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</si>
  <si>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</si>
  <si>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</si>
  <si>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</si>
  <si>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</si>
  <si>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</si>
  <si>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</si>
  <si>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</si>
  <si>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</si>
  <si>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</si>
  <si>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</si>
  <si>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</si>
  <si>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</si>
  <si>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</si>
  <si>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</si>
  <si>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</si>
  <si>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</si>
  <si>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</si>
  <si>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</si>
  <si>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</si>
  <si>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</si>
  <si>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</si>
  <si>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</si>
  <si>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</si>
  <si>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</si>
  <si>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</si>
  <si>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</si>
  <si>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</si>
  <si>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</si>
  <si>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</si>
  <si>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</si>
  <si>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</si>
  <si>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</si>
  <si>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</si>
  <si>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</si>
  <si>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</si>
  <si>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</si>
  <si>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</si>
  <si>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</si>
  <si>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</si>
  <si>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</si>
  <si>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</si>
  <si>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</si>
  <si>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</si>
  <si>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</si>
  <si>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</si>
  <si>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</si>
  <si>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</si>
  <si>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</si>
  <si>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</si>
  <si>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</si>
  <si>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</si>
  <si>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</si>
  <si>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</si>
  <si>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</si>
  <si>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</si>
  <si>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</si>
  <si>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</si>
  <si>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</si>
  <si>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</si>
  <si>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</si>
  <si>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</si>
  <si>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</si>
  <si>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</si>
  <si>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</si>
  <si>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</si>
  <si>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</si>
  <si>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</si>
  <si>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</si>
  <si>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</si>
  <si>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</si>
  <si>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</si>
  <si>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</si>
  <si>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</si>
  <si>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</si>
  <si>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</si>
  <si>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</si>
  <si>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</si>
  <si>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</si>
  <si>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</si>
  <si>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</si>
  <si>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</si>
  <si>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</si>
  <si>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</si>
  <si>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</si>
  <si>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</si>
  <si>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</si>
  <si>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</si>
  <si>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</si>
  <si>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</si>
  <si>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</si>
  <si>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</si>
  <si>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</si>
  <si>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</si>
  <si>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</si>
  <si>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</si>
  <si>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</si>
  <si>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</si>
  <si>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</si>
  <si>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</si>
  <si>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</si>
  <si>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</si>
  <si>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</si>
  <si>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</si>
  <si>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</si>
  <si>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</si>
  <si>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</si>
  <si>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</si>
  <si>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</si>
  <si>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</si>
  <si>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</si>
  <si>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</si>
  <si>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</si>
  <si>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</si>
  <si>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</si>
  <si>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</si>
  <si>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</si>
  <si>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</si>
  <si>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</si>
  <si>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</si>
  <si>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</si>
  <si>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</si>
  <si>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</si>
  <si>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</si>
  <si>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</si>
  <si>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</si>
  <si>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</si>
  <si>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</si>
  <si>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</si>
  <si>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</si>
  <si>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</si>
  <si>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</si>
  <si>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</si>
  <si>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</si>
  <si>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</si>
  <si>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</si>
  <si>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</si>
  <si>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</si>
  <si>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</si>
  <si>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</si>
  <si>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</si>
  <si>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</si>
  <si>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</si>
  <si>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</si>
  <si>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</si>
  <si>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</si>
  <si>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</si>
  <si>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</si>
  <si>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</si>
  <si>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</si>
  <si>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</si>
  <si>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</si>
  <si>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</si>
  <si>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</si>
  <si>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</si>
  <si>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</si>
  <si>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</si>
  <si>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</si>
  <si>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</si>
  <si>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</si>
  <si>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</si>
  <si>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</si>
  <si>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</si>
  <si>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</si>
  <si>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</si>
  <si>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</si>
  <si>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</si>
  <si>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</si>
  <si>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</si>
  <si>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</si>
  <si>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</si>
  <si>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</si>
  <si>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</si>
  <si>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</si>
  <si>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</si>
  <si>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</si>
  <si>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</si>
  <si>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</si>
  <si>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</si>
  <si>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</si>
  <si>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</si>
  <si>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</si>
  <si>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</si>
  <si>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</si>
  <si>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</si>
  <si>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</si>
  <si>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</si>
  <si>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</si>
  <si>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</si>
  <si>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</si>
  <si>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</si>
  <si>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</si>
  <si>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</si>
  <si>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</si>
  <si>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</si>
  <si>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</si>
  <si>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</si>
  <si>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</si>
  <si>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</si>
  <si>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</si>
  <si>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</si>
  <si>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</si>
  <si>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</si>
  <si>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</si>
  <si>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</si>
  <si>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</si>
  <si>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</si>
  <si>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</si>
  <si>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</si>
  <si>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</si>
  <si>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</si>
  <si>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</si>
  <si>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</si>
  <si>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</si>
  <si>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</si>
  <si>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</si>
  <si>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</si>
  <si>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</si>
  <si>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</si>
  <si>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</si>
  <si>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</si>
  <si>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</si>
  <si>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</si>
  <si>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</si>
  <si>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</si>
  <si>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</si>
  <si>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</si>
  <si>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</si>
  <si>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</si>
  <si>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</si>
  <si>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</si>
  <si>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</si>
  <si>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</si>
  <si>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</si>
  <si>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</si>
  <si>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</si>
  <si>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</si>
  <si>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</si>
  <si>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</si>
  <si>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</si>
  <si>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</si>
  <si>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</si>
  <si>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</si>
  <si>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</si>
  <si>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</si>
  <si>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</si>
  <si>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</si>
  <si>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</si>
  <si>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</si>
  <si>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</si>
  <si>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</si>
  <si>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</si>
  <si>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</si>
  <si>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</si>
  <si>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</si>
  <si>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</si>
  <si>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</si>
  <si>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</si>
  <si>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</si>
  <si>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</si>
  <si>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</si>
  <si>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</si>
  <si>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</si>
  <si>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</si>
  <si>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</si>
  <si>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</si>
  <si>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</si>
  <si>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</si>
  <si>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</si>
  <si>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</si>
  <si>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</si>
  <si>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</si>
  <si>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</si>
  <si>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</si>
  <si>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</si>
  <si>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</si>
  <si>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</si>
  <si>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</si>
  <si>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</si>
  <si>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</si>
  <si>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</si>
  <si>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</si>
  <si>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</si>
  <si>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</si>
  <si>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</si>
  <si>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</si>
  <si>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</si>
  <si>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</si>
  <si>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</si>
  <si>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</si>
  <si>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</si>
  <si>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</si>
  <si>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</si>
  <si>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</si>
  <si>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</si>
  <si>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</si>
  <si>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</si>
  <si>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</si>
  <si>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</si>
  <si>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</si>
  <si>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</si>
  <si>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</si>
  <si>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</si>
  <si>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</si>
  <si>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</si>
  <si>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</si>
  <si>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</si>
  <si>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</si>
  <si>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</si>
  <si>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</si>
  <si>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</si>
  <si>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</si>
  <si>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</si>
  <si>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</si>
  <si>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</si>
  <si>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</si>
  <si>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</si>
  <si>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</si>
  <si>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</si>
  <si>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</si>
  <si>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</si>
  <si>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</si>
  <si>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</si>
  <si>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</si>
  <si>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</si>
  <si>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</si>
  <si>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</si>
  <si>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</si>
  <si>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</si>
  <si>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</si>
  <si>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</si>
  <si>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</si>
  <si>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</si>
  <si>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</si>
  <si>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</si>
  <si>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</si>
  <si>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</si>
  <si>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</si>
  <si>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</si>
  <si>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</si>
  <si>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</si>
  <si>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</si>
  <si>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</si>
  <si>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</si>
  <si>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</si>
  <si>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</si>
  <si>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</si>
  <si>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</si>
  <si>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</si>
  <si>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</si>
  <si>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</si>
  <si>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</si>
  <si>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</si>
  <si>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</si>
  <si>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</si>
  <si>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</si>
  <si>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</si>
  <si>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</si>
  <si>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</si>
  <si>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</si>
  <si>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</si>
  <si>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</si>
  <si>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</si>
  <si>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</si>
  <si>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</si>
  <si>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</si>
  <si>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</si>
  <si>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</si>
  <si>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</si>
  <si>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</si>
  <si>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</si>
  <si>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</si>
  <si>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</si>
  <si>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</si>
  <si>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</si>
  <si>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</si>
  <si>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</si>
  <si>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</si>
  <si>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</si>
  <si>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</si>
  <si>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</si>
  <si>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</si>
  <si>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</si>
  <si>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</si>
  <si>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</si>
  <si>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</si>
  <si>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</si>
  <si>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</si>
  <si>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</si>
  <si>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</si>
  <si>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</si>
  <si>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</si>
  <si>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</si>
  <si>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</si>
  <si>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</si>
  <si>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</si>
  <si>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</si>
  <si>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</si>
  <si>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</si>
  <si>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</si>
  <si>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</si>
  <si>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</si>
  <si>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</si>
  <si>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</si>
  <si>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</si>
  <si>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</si>
  <si>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</si>
  <si>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</si>
  <si>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</si>
  <si>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</si>
  <si>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</si>
  <si>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</si>
  <si>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</si>
  <si>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</si>
  <si>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</si>
  <si>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</si>
  <si>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</si>
  <si>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</si>
  <si>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</si>
  <si>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</si>
  <si>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</si>
  <si>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</si>
  <si>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</si>
  <si>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</si>
  <si>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</si>
  <si>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</si>
  <si>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</si>
  <si>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</si>
  <si>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</si>
  <si>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</si>
  <si>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</si>
  <si>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</si>
  <si>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</si>
  <si>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</si>
  <si>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</si>
  <si>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</si>
  <si>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</si>
  <si>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</si>
  <si>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</si>
  <si>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</si>
  <si>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</si>
  <si>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</si>
  <si>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</si>
  <si>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</si>
  <si>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</si>
  <si>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</si>
  <si>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</si>
  <si>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</si>
  <si>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</si>
  <si>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</si>
  <si>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</si>
  <si>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</si>
  <si>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</si>
  <si>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</si>
  <si>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</si>
  <si>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</si>
  <si>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</si>
  <si>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</si>
  <si>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</si>
  <si>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</si>
  <si>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</si>
  <si>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</si>
  <si>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</si>
  <si>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</si>
  <si>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</si>
  <si>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</si>
  <si>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</si>
  <si>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</si>
  <si>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</si>
  <si>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</si>
  <si>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</si>
  <si>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</si>
  <si>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</si>
  <si>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</si>
  <si>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</si>
  <si>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</si>
  <si>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</si>
  <si>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</si>
  <si>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</si>
  <si>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</si>
  <si>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</si>
  <si>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</si>
  <si>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</si>
  <si>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</si>
  <si>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</si>
  <si>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</si>
  <si>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</si>
  <si>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</si>
  <si>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</si>
  <si>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</si>
  <si>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</si>
  <si>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</si>
  <si>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</si>
  <si>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</si>
  <si>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</si>
  <si>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</si>
  <si>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</si>
  <si>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</si>
  <si>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</si>
  <si>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</si>
  <si>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</si>
  <si>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</si>
  <si>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</si>
  <si>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</si>
  <si>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</si>
  <si>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</si>
  <si>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</si>
  <si>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</si>
  <si>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</si>
  <si>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</si>
  <si>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</si>
  <si>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</si>
  <si>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</si>
  <si>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</si>
  <si>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</si>
  <si>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</si>
  <si>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</si>
  <si>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</si>
  <si>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</si>
  <si>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</si>
  <si>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</si>
  <si>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</si>
  <si>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</si>
  <si>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</si>
  <si>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</si>
  <si>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</si>
  <si>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</si>
  <si>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</si>
  <si>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</si>
  <si>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</si>
  <si>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</si>
  <si>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</si>
  <si>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</si>
  <si>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</si>
  <si>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</si>
  <si>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</si>
  <si>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</si>
  <si>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</si>
  <si>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</si>
  <si>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</si>
  <si>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</si>
  <si>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</si>
  <si>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</si>
  <si>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</si>
  <si>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</si>
  <si>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</si>
  <si>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</si>
  <si>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</si>
  <si>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</si>
  <si>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</si>
  <si>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</si>
  <si>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</si>
  <si>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</si>
  <si>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</si>
  <si>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</si>
  <si>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</si>
  <si>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</si>
  <si>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</si>
  <si>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</si>
  <si>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</si>
  <si>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</si>
  <si>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</si>
  <si>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</si>
  <si>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</si>
  <si>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</si>
  <si>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</si>
  <si>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</si>
  <si>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</si>
  <si>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</si>
  <si>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</si>
  <si>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</si>
  <si>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</si>
  <si>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</si>
  <si>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</si>
  <si>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</si>
  <si>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</si>
  <si>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</si>
  <si>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</si>
  <si>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</si>
  <si>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</si>
  <si>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</si>
  <si>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</si>
  <si>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</si>
  <si>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</si>
  <si>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</si>
  <si>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</si>
  <si>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</si>
  <si>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</si>
  <si>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</si>
  <si>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</si>
  <si>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</si>
  <si>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</si>
  <si>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</si>
  <si>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</si>
  <si>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</si>
  <si>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</si>
  <si>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</si>
  <si>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</si>
  <si>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</si>
  <si>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</si>
  <si>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</si>
  <si>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</si>
  <si>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</si>
  <si>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</si>
  <si>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</si>
  <si>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</si>
  <si>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</si>
  <si>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</si>
  <si>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</si>
  <si>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</si>
  <si>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</si>
  <si>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</si>
  <si>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</si>
  <si>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</si>
  <si>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</si>
  <si>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</si>
  <si>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</si>
  <si>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</si>
  <si>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</si>
  <si>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</si>
  <si>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</si>
  <si>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</si>
  <si>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</si>
  <si>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</si>
  <si>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</si>
  <si>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</si>
  <si>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</si>
  <si>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</si>
  <si>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</si>
  <si>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</si>
  <si>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</si>
  <si>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</si>
  <si>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</si>
  <si>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</si>
  <si>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</si>
  <si>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</si>
  <si>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</si>
  <si>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</si>
  <si>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</si>
  <si>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</si>
  <si>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</si>
  <si>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</si>
  <si>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</si>
  <si>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</si>
  <si>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</si>
  <si>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</si>
  <si>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</si>
  <si>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</si>
  <si>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</si>
  <si>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</si>
  <si>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</si>
  <si>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</si>
  <si>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</si>
  <si>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</si>
  <si>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</si>
  <si>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</si>
  <si>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</si>
  <si>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</si>
  <si>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</si>
  <si>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</si>
  <si>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</si>
  <si>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</si>
  <si>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</si>
  <si>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</si>
  <si>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</si>
  <si>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</si>
  <si>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</si>
  <si>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</si>
  <si>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</si>
  <si>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</si>
  <si>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</si>
  <si>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</si>
  <si>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</si>
  <si>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</si>
  <si>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</si>
  <si>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</si>
  <si>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</si>
  <si>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</si>
  <si>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</si>
  <si>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</si>
  <si>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</si>
  <si>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</si>
  <si>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</si>
  <si>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</si>
  <si>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</si>
  <si>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</si>
  <si>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</si>
  <si>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</si>
  <si>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</si>
  <si>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</si>
  <si>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</si>
  <si>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</si>
  <si>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</si>
  <si>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</si>
  <si>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</si>
  <si>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</si>
  <si>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</si>
  <si>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</si>
  <si>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</si>
  <si>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</si>
  <si>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</si>
  <si>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</si>
  <si>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</si>
  <si>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</si>
  <si>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</si>
  <si>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</si>
  <si>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</si>
  <si>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</si>
  <si>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</si>
  <si>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</si>
  <si>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</si>
  <si>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</si>
  <si>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</si>
  <si>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</si>
  <si>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</si>
  <si>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</si>
  <si>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</si>
  <si>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</si>
  <si>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</si>
  <si>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</si>
  <si>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</si>
  <si>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</si>
  <si>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</si>
  <si>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</si>
  <si>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</si>
  <si>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</si>
  <si>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</si>
  <si>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</si>
  <si>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</si>
  <si>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</si>
  <si>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</si>
  <si>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</si>
  <si>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</si>
  <si>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</si>
  <si>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</si>
  <si>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</si>
  <si>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</si>
  <si>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</si>
  <si>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</si>
  <si>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</si>
  <si>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</si>
  <si>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</si>
  <si>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</si>
  <si>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</si>
  <si>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</si>
  <si>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</si>
  <si>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</si>
  <si>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</si>
  <si>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</si>
  <si>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</si>
  <si>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</si>
  <si>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</si>
  <si>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</si>
  <si>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</si>
  <si>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</si>
  <si>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</si>
  <si>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</si>
  <si>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</si>
  <si>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</si>
  <si>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</si>
  <si>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</si>
  <si>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</si>
  <si>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</si>
  <si>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</si>
  <si>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</si>
  <si>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</si>
  <si>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</si>
  <si>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</si>
  <si>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</si>
  <si>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</si>
  <si>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</si>
  <si>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</si>
  <si>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</si>
  <si>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</si>
  <si>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</si>
  <si>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</si>
  <si>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</si>
  <si>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</si>
  <si>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</si>
  <si>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</si>
  <si>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</si>
  <si>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</si>
  <si>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</si>
  <si>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</si>
  <si>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</si>
  <si>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</si>
  <si>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</si>
  <si>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</si>
  <si>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</si>
  <si>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</si>
  <si>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</si>
  <si>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</si>
  <si>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</si>
  <si>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</si>
  <si>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</si>
  <si>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</si>
  <si>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</si>
  <si>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</si>
  <si>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</si>
  <si>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</si>
  <si>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</si>
  <si>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</si>
  <si>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</si>
  <si>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</si>
  <si>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</si>
  <si>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</si>
  <si>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</si>
  <si>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</si>
  <si>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</si>
  <si>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</si>
  <si>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</si>
  <si>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</si>
  <si>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</si>
  <si>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</si>
  <si>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</si>
  <si>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</si>
  <si>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</si>
  <si>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</si>
  <si>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</si>
  <si>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</si>
  <si>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</si>
  <si>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</si>
  <si>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</si>
  <si>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</si>
  <si>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</si>
  <si>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</si>
  <si>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</si>
  <si>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</si>
  <si>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</si>
  <si>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</si>
  <si>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</si>
  <si>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</si>
  <si>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</si>
  <si>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</si>
  <si>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</si>
  <si>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</si>
  <si>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</si>
  <si>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</si>
  <si>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</si>
  <si>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</si>
  <si>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</si>
  <si>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</si>
  <si>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</si>
  <si>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</si>
  <si>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</si>
  <si>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</si>
  <si>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</si>
  <si>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</si>
  <si>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</si>
  <si>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</si>
  <si>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</si>
  <si>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</si>
  <si>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</si>
  <si>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</si>
  <si>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</si>
  <si>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</si>
  <si>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</si>
  <si>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</si>
  <si>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</si>
  <si>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</si>
  <si>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</si>
  <si>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</si>
  <si>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</si>
  <si>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</si>
  <si>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</si>
  <si>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</si>
  <si>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</si>
  <si>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</si>
  <si>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</si>
  <si>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</si>
  <si>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</si>
  <si>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</si>
  <si>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</si>
  <si>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</si>
  <si>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</si>
  <si>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</si>
  <si>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</si>
  <si>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</si>
  <si>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</si>
  <si>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</si>
  <si>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</si>
  <si>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</si>
  <si>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</si>
  <si>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</si>
  <si>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</si>
  <si>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</si>
  <si>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</si>
  <si>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</si>
  <si>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</si>
  <si>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</si>
  <si>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</si>
  <si>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</si>
  <si>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</si>
  <si>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</si>
  <si>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</si>
  <si>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</si>
  <si>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</si>
  <si>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</si>
  <si>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</si>
  <si>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</si>
  <si>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</si>
  <si>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</si>
  <si>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</si>
  <si>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</si>
  <si>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</si>
  <si>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</si>
  <si>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</si>
  <si>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</si>
  <si>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</si>
  <si>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</si>
  <si>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</si>
  <si>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</si>
  <si>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</si>
  <si>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</si>
  <si>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</si>
  <si>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</si>
  <si>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</si>
  <si>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</si>
  <si>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</si>
  <si>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</si>
  <si>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</si>
  <si>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</si>
  <si>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</si>
  <si>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</si>
  <si>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</si>
  <si>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</si>
  <si>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</si>
  <si>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</si>
  <si>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</si>
  <si>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</si>
  <si>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</si>
  <si>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</si>
  <si>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</si>
  <si>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</si>
  <si>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</si>
  <si>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</si>
  <si>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</si>
  <si>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</si>
  <si>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</si>
  <si>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</si>
  <si>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</si>
  <si>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</si>
  <si>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</si>
  <si>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</si>
  <si>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</si>
  <si>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</si>
  <si>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</si>
  <si>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</si>
  <si>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</si>
  <si>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</si>
  <si>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</si>
  <si>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</si>
  <si>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</si>
  <si>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</si>
  <si>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</si>
  <si>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</si>
  <si>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</si>
  <si>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</si>
  <si>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</si>
  <si>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</si>
  <si>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</si>
  <si>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</si>
  <si>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</si>
  <si>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</si>
  <si>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</si>
  <si>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</si>
  <si>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</si>
  <si>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</si>
  <si>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</si>
  <si>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</si>
  <si>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</si>
  <si>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</si>
  <si>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</si>
  <si>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</si>
  <si>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</si>
  <si>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</si>
  <si>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</si>
  <si>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</si>
  <si>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</si>
  <si>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</si>
  <si>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</si>
  <si>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</si>
  <si>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</si>
  <si>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</si>
  <si>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</si>
  <si>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</si>
  <si>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</si>
  <si>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</si>
  <si>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</si>
  <si>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</si>
  <si>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</si>
  <si>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</si>
  <si>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</si>
  <si>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</si>
  <si>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</si>
  <si>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</si>
  <si>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</si>
  <si>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</si>
  <si>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</si>
  <si>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</si>
  <si>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</si>
  <si>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</si>
  <si>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</si>
  <si>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</si>
  <si>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</si>
  <si>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</si>
  <si>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</si>
  <si>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</si>
  <si>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</si>
  <si>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</si>
  <si>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</si>
  <si>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</si>
  <si>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</si>
  <si>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</si>
  <si>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</si>
  <si>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</si>
  <si>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</si>
  <si>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</si>
  <si>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</si>
  <si>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</si>
  <si>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</si>
  <si>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</si>
  <si>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</si>
  <si>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</si>
  <si>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</si>
  <si>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</si>
  <si>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</si>
  <si>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</si>
  <si>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</si>
  <si>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</si>
  <si>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</si>
  <si>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</si>
  <si>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</si>
  <si>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</si>
  <si>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</si>
  <si>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</si>
  <si>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</si>
  <si>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</si>
  <si>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</si>
  <si>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</si>
  <si>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</si>
  <si>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</si>
  <si>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</si>
  <si>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</si>
  <si>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</si>
  <si>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</si>
  <si>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</si>
  <si>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</si>
  <si>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</si>
  <si>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</si>
  <si>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</si>
  <si>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</si>
  <si>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</si>
  <si>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</si>
  <si>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</si>
  <si>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</si>
  <si>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</si>
  <si>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</si>
  <si>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</si>
  <si>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</si>
  <si>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</si>
  <si>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</si>
  <si>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</si>
  <si>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</si>
  <si>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</si>
  <si>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</si>
  <si>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</si>
  <si>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</si>
  <si>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</si>
  <si>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</si>
  <si>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</si>
  <si>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</si>
  <si>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</si>
  <si>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</si>
  <si>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</si>
  <si>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</si>
  <si>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</si>
  <si>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</si>
  <si>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</si>
  <si>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</si>
  <si>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</si>
  <si>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</si>
  <si>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</si>
  <si>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</si>
  <si>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</si>
  <si>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</si>
  <si>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</si>
  <si>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</si>
  <si>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</si>
  <si>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</si>
  <si>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</si>
  <si>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</si>
  <si>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</si>
  <si>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</si>
  <si>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</si>
  <si>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</si>
  <si>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</si>
  <si>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</si>
  <si>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</si>
  <si>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</si>
  <si>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</si>
  <si>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</si>
  <si>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</si>
  <si>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</si>
  <si>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</si>
  <si>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</si>
  <si>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</si>
  <si>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</si>
  <si>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</si>
  <si>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</si>
  <si>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</si>
  <si>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</si>
  <si>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</si>
  <si>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</si>
  <si>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</si>
  <si>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</si>
  <si>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</si>
  <si>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</si>
  <si>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</si>
  <si>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</si>
  <si>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</si>
  <si>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</si>
  <si>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</si>
  <si>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</si>
  <si>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</si>
  <si>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</si>
  <si>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</si>
  <si>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</si>
  <si>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</si>
  <si>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</si>
  <si>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</si>
  <si>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</si>
  <si>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</si>
  <si>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</si>
  <si>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</si>
  <si>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</si>
  <si>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</si>
  <si>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</si>
  <si>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</si>
  <si>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</si>
  <si>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</si>
  <si>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</si>
  <si>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</si>
  <si>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</si>
  <si>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</si>
  <si>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</si>
  <si>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</si>
  <si>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</si>
  <si>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</si>
  <si>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</si>
  <si>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</si>
  <si>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</si>
  <si>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</si>
  <si>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</si>
  <si>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</si>
  <si>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</si>
  <si>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</si>
  <si>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</si>
  <si>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</si>
  <si>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</si>
  <si>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</si>
  <si>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</si>
  <si>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</si>
  <si>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</si>
  <si>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</si>
  <si>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</si>
  <si>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</si>
  <si>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</si>
  <si>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</si>
  <si>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</si>
  <si>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</si>
  <si>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</si>
  <si>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</si>
  <si>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</si>
  <si>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</si>
  <si>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</si>
  <si>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</si>
  <si>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</si>
  <si>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</si>
  <si>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</si>
  <si>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</si>
  <si>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</si>
  <si>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</si>
  <si>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</si>
  <si>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</si>
  <si>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</si>
  <si>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</si>
  <si>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</si>
  <si>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</si>
  <si>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</si>
  <si>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</si>
  <si>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</si>
  <si>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</si>
  <si>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</si>
  <si>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</si>
  <si>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</si>
  <si>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</si>
  <si>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</si>
  <si>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</si>
  <si>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</si>
  <si>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</si>
  <si>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</si>
  <si>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</si>
  <si>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</si>
  <si>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</si>
  <si>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</si>
  <si>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</si>
  <si>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</si>
  <si>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</si>
  <si>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</si>
  <si>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</si>
  <si>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</si>
  <si>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</si>
  <si>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</si>
  <si>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</si>
  <si>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</si>
  <si>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</si>
  <si>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</si>
  <si>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</si>
  <si>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</si>
  <si>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</si>
  <si>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</si>
  <si>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</si>
  <si>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</si>
  <si>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</si>
  <si>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</si>
  <si>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</si>
  <si>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</si>
  <si>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</si>
  <si>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</si>
  <si>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</si>
  <si>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</si>
  <si>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</si>
  <si>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</si>
  <si>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</si>
  <si>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</si>
  <si>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</si>
  <si>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</si>
  <si>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</si>
  <si>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</si>
  <si>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</si>
  <si>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</si>
  <si>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</si>
  <si>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</si>
  <si>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</si>
  <si>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</si>
  <si>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</si>
  <si>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</si>
  <si>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</si>
  <si>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</si>
  <si>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</si>
  <si>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</si>
  <si>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</si>
  <si>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</si>
  <si>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</si>
  <si>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</si>
  <si>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</si>
  <si>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</si>
  <si>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</si>
  <si>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</si>
  <si>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</si>
  <si>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</si>
  <si>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</si>
  <si>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</si>
  <si>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</si>
  <si>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</si>
  <si>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</si>
  <si>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</si>
  <si>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</si>
  <si>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</si>
  <si>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</si>
  <si>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</si>
  <si>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</si>
  <si>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</si>
  <si>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</si>
  <si>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</si>
  <si>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</si>
  <si>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</si>
  <si>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</si>
  <si>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</si>
  <si>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</si>
  <si>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</si>
  <si>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</si>
  <si>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</si>
  <si>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</si>
  <si>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</si>
  <si>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</si>
  <si>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</si>
  <si>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</si>
  <si>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</si>
  <si>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</si>
  <si>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</si>
  <si>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</si>
  <si>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</si>
  <si>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</si>
  <si>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</si>
  <si>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</si>
  <si>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</si>
  <si>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</si>
  <si>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</si>
  <si>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</si>
  <si>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</si>
  <si>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</si>
  <si>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</si>
  <si>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</si>
  <si>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</si>
  <si>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</si>
  <si>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</si>
  <si>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</si>
  <si>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</si>
  <si>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</si>
  <si>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</si>
  <si>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</si>
  <si>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</si>
  <si>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</si>
  <si>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</si>
  <si>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</si>
  <si>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</si>
  <si>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</si>
  <si>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</si>
  <si>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</si>
  <si>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</si>
  <si>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</si>
  <si>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</si>
  <si>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</si>
  <si>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</si>
  <si>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</si>
  <si>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</si>
  <si>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</si>
  <si>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</si>
  <si>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</si>
  <si>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</si>
  <si>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</si>
  <si>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</si>
  <si>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</si>
  <si>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</si>
  <si>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</si>
  <si>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</si>
  <si>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</si>
  <si>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</si>
  <si>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</si>
  <si>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</si>
  <si>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</si>
  <si>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</si>
  <si>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</si>
  <si>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</si>
  <si>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</si>
  <si>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</si>
  <si>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</si>
  <si>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</si>
  <si>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</si>
  <si>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</si>
  <si>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</si>
  <si>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</si>
  <si>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</si>
  <si>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</si>
  <si>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</si>
  <si>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</si>
  <si>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</si>
  <si>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</si>
  <si>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</si>
  <si>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</si>
  <si>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</si>
  <si>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</si>
  <si>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</si>
  <si>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</si>
  <si>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</si>
  <si>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</si>
  <si>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</si>
  <si>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</si>
  <si>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</si>
  <si>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</si>
  <si>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</si>
  <si>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</si>
  <si>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</si>
  <si>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</si>
  <si>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</si>
  <si>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</si>
  <si>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</si>
  <si>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</si>
  <si>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</si>
  <si>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</si>
  <si>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</si>
  <si>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</si>
  <si>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</si>
  <si>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</si>
  <si>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</si>
  <si>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</si>
  <si>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</si>
  <si>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</si>
  <si>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</si>
  <si>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</si>
  <si>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</si>
  <si>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</si>
  <si>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</si>
  <si>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</si>
  <si>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</si>
  <si>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</si>
  <si>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</si>
  <si>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</si>
  <si>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</si>
  <si>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</si>
  <si>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</si>
  <si>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</si>
  <si>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</si>
  <si>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</si>
  <si>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</si>
  <si>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</si>
  <si>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</si>
  <si>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</si>
  <si>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</si>
  <si>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</si>
  <si>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</si>
  <si>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</si>
  <si>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</si>
  <si>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</si>
  <si>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</si>
  <si>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</si>
  <si>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</si>
  <si>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</si>
  <si>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</si>
  <si>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</si>
  <si>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</si>
  <si>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</si>
  <si>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</si>
  <si>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</si>
  <si>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</si>
  <si>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</si>
  <si>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</si>
  <si>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</si>
  <si>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</si>
  <si>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</si>
  <si>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</si>
  <si>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</si>
  <si>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</si>
  <si>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</si>
  <si>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</si>
  <si>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</si>
  <si>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</si>
  <si>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</si>
  <si>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</si>
  <si>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</si>
  <si>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</si>
  <si>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</si>
  <si>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</si>
  <si>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</si>
  <si>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</si>
  <si>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</si>
  <si>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</si>
  <si>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</si>
  <si>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</si>
  <si>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</si>
  <si>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</si>
  <si>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</si>
  <si>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</si>
  <si>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</si>
  <si>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</si>
  <si>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</si>
  <si>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</si>
  <si>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</si>
  <si>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</si>
  <si>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</si>
  <si>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</si>
  <si>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</si>
  <si>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</si>
  <si>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</si>
  <si>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</si>
  <si>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</si>
  <si>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</si>
  <si>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</si>
  <si>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</si>
  <si>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</si>
  <si>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</si>
  <si>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</si>
  <si>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</si>
  <si>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</si>
  <si>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</si>
  <si>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</si>
  <si>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</si>
  <si>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</si>
  <si>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</si>
  <si>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</si>
  <si>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</si>
  <si>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</si>
  <si>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</si>
  <si>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</si>
  <si>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</si>
  <si>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</si>
  <si>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</si>
  <si>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</si>
  <si>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</si>
  <si>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</si>
  <si>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</si>
  <si>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</si>
  <si>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</si>
  <si>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</si>
  <si>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</si>
  <si>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</si>
  <si>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</si>
  <si>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</si>
  <si>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</si>
  <si>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</si>
  <si>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</si>
  <si>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</si>
  <si>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</si>
  <si>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</si>
  <si>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</si>
  <si>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</si>
  <si>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</si>
  <si>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</si>
  <si>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</si>
  <si>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</si>
  <si>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</si>
  <si>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</si>
  <si>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</si>
  <si>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</si>
  <si>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</si>
  <si>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</si>
  <si>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</si>
  <si>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</si>
  <si>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</si>
  <si>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</si>
  <si>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</si>
  <si>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</si>
  <si>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</si>
  <si>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</si>
  <si>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</si>
  <si>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</si>
  <si>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</si>
  <si>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</si>
  <si>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</si>
  <si>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</si>
  <si>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</si>
  <si>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</si>
  <si>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</si>
  <si>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</si>
  <si>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</si>
  <si>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</si>
  <si>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</si>
  <si>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</si>
  <si>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</si>
  <si>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</si>
  <si>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</si>
  <si>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</si>
  <si>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</si>
  <si>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</si>
  <si>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</si>
  <si>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</si>
  <si>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</si>
  <si>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</si>
  <si>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</si>
  <si>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</si>
  <si>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</si>
  <si>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</si>
  <si>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</si>
  <si>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</si>
  <si>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</si>
  <si>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</si>
  <si>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</si>
  <si>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</si>
  <si>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</si>
  <si>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</si>
  <si>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</si>
  <si>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</si>
  <si>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</si>
  <si>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</si>
  <si>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</si>
  <si>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</si>
  <si>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</si>
  <si>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</si>
  <si>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</si>
  <si>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</si>
  <si>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</si>
  <si>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</si>
  <si>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</si>
  <si>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</si>
  <si>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</si>
  <si>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</si>
  <si>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</si>
  <si>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</si>
  <si>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</si>
  <si>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</si>
  <si>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</si>
  <si>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</si>
  <si>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</si>
  <si>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</si>
  <si>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</si>
  <si>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</si>
  <si>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</si>
  <si>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</si>
  <si>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</si>
  <si>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</si>
  <si>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</si>
  <si>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</si>
  <si>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</si>
  <si>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</si>
  <si>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</si>
  <si>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</si>
  <si>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</si>
  <si>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</si>
  <si>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</si>
  <si>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</si>
  <si>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</si>
  <si>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</si>
  <si>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</si>
  <si>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</si>
  <si>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</si>
  <si>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</si>
  <si>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</si>
  <si>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</si>
  <si>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</si>
  <si>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</si>
  <si>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</si>
  <si>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</si>
  <si>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</si>
  <si>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</si>
  <si>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</si>
  <si>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</si>
  <si>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</si>
  <si>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</si>
  <si>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</si>
  <si>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</si>
  <si>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</si>
  <si>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</si>
  <si>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</si>
  <si>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</si>
  <si>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</si>
  <si>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</si>
  <si>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</si>
  <si>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</si>
  <si>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</si>
  <si>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</si>
  <si>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</si>
  <si>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</si>
  <si>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</si>
  <si>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</si>
  <si>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</si>
  <si>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</si>
  <si>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</si>
  <si>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</si>
  <si>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</si>
  <si>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</si>
  <si>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</si>
  <si>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</si>
  <si>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</si>
  <si>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</si>
  <si>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</si>
  <si>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</si>
  <si>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</si>
  <si>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</si>
  <si>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</si>
  <si>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</si>
  <si>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</si>
  <si>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</si>
  <si>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</si>
  <si>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</si>
  <si>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</si>
  <si>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</si>
  <si>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</si>
  <si>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</si>
  <si>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</si>
  <si>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</si>
  <si>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</si>
  <si>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</si>
  <si>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</si>
  <si>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</si>
  <si>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</si>
  <si>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</si>
  <si>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</si>
  <si>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</si>
  <si>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</si>
  <si>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</si>
  <si>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</si>
  <si>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</si>
  <si>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</si>
  <si>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</si>
  <si>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</si>
  <si>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</si>
  <si>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</si>
  <si>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</si>
  <si>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</si>
  <si>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</si>
  <si>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</si>
  <si>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</si>
  <si>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</si>
  <si>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</si>
  <si>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</si>
  <si>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</si>
  <si>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</si>
  <si>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</si>
  <si>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</si>
  <si>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</si>
  <si>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</si>
  <si>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</si>
  <si>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</si>
  <si>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</si>
  <si>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</si>
  <si>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</si>
  <si>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</si>
  <si>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</si>
  <si>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</si>
  <si>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</si>
  <si>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</si>
  <si>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</si>
  <si>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</si>
  <si>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</si>
  <si>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</si>
  <si>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</si>
  <si>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</si>
  <si>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</si>
  <si>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</si>
  <si>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</si>
  <si>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</si>
  <si>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</si>
  <si>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</si>
  <si>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</si>
  <si>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</si>
  <si>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</si>
  <si>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</si>
  <si>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</si>
  <si>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</si>
  <si>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</si>
  <si>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</si>
  <si>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</si>
  <si>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</si>
  <si>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</si>
  <si>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</si>
  <si>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</si>
  <si>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</si>
  <si>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</si>
  <si>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</si>
  <si>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</si>
  <si>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</si>
  <si>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</si>
  <si>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</si>
  <si>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</si>
  <si>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</si>
  <si>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</si>
  <si>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</si>
  <si>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</si>
  <si>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</si>
  <si>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</si>
  <si>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</si>
  <si>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</si>
  <si>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</si>
  <si>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</si>
  <si>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</si>
  <si>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</si>
  <si>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</si>
  <si>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</si>
  <si>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</si>
  <si>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</si>
  <si>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</si>
  <si>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</si>
  <si>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</si>
  <si>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</si>
  <si>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</si>
  <si>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</si>
  <si>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</si>
  <si>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</si>
  <si>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</si>
  <si>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</si>
  <si>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</si>
  <si>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</si>
  <si>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</si>
  <si>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</si>
  <si>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</si>
  <si>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</si>
  <si>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</si>
  <si>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</si>
  <si>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</si>
  <si>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</si>
  <si>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</si>
  <si>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</si>
  <si>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</si>
  <si>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</si>
  <si>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</si>
  <si>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</si>
  <si>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</si>
  <si>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</si>
  <si>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</si>
  <si>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</si>
  <si>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</si>
  <si>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</si>
  <si>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</si>
  <si>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</si>
  <si>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</si>
  <si>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</si>
  <si>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</si>
  <si>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</si>
  <si>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</si>
  <si>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</si>
  <si>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</si>
  <si>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</si>
  <si>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</si>
  <si>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</si>
  <si>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</si>
  <si>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</si>
  <si>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</si>
  <si>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</si>
  <si>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</si>
  <si>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</si>
  <si>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</si>
  <si>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</si>
  <si>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</si>
  <si>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</si>
  <si>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</si>
  <si>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</si>
  <si>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</si>
  <si>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</si>
  <si>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</si>
  <si>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</si>
  <si>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</si>
  <si>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</si>
  <si>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</si>
  <si>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</si>
  <si>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</si>
  <si>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</si>
  <si>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</si>
  <si>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</si>
  <si>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</si>
  <si>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</si>
  <si>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</si>
  <si>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</si>
  <si>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</si>
  <si>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</si>
  <si>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</si>
  <si>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</si>
  <si>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</si>
  <si>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</si>
  <si>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</si>
  <si>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</si>
  <si>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</si>
  <si>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</si>
  <si>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</si>
  <si>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</si>
  <si>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</si>
  <si>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</si>
  <si>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</si>
  <si>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</si>
  <si>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</si>
  <si>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</si>
  <si>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</si>
  <si>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</si>
  <si>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</si>
  <si>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</si>
  <si>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</si>
  <si>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</si>
  <si>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</si>
  <si>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</si>
  <si>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</si>
  <si>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</si>
  <si>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</si>
  <si>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</si>
  <si>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</si>
  <si>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</si>
  <si>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</si>
  <si>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</si>
  <si>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</si>
  <si>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</si>
  <si>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</si>
  <si>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</si>
  <si>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</si>
  <si>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</si>
  <si>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</si>
  <si>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</si>
  <si>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</si>
  <si>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</si>
  <si>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</si>
  <si>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</si>
  <si>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</si>
  <si>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</si>
  <si>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</si>
  <si>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</si>
  <si>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</si>
  <si>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</si>
  <si>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</si>
  <si>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</si>
  <si>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</si>
  <si>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</si>
  <si>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</si>
  <si>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</si>
  <si>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</si>
  <si>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</si>
  <si>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</si>
  <si>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</si>
  <si>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</si>
  <si>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</si>
  <si>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</si>
  <si>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</si>
  <si>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</si>
  <si>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</si>
  <si>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</si>
  <si>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</si>
  <si>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</si>
  <si>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</si>
  <si>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</si>
  <si>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</si>
  <si>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</si>
  <si>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</si>
  <si>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</si>
  <si>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</si>
  <si>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</si>
  <si>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</si>
  <si>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</si>
  <si>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</si>
  <si>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</si>
  <si>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</si>
  <si>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</si>
  <si>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</si>
  <si>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</si>
  <si>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</si>
  <si>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</si>
  <si>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</si>
  <si>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</si>
  <si>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</si>
  <si>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</si>
  <si>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</si>
  <si>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</si>
  <si>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</si>
  <si>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</si>
  <si>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</si>
  <si>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</si>
  <si>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</si>
  <si>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</si>
  <si>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</si>
  <si>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</si>
  <si>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</si>
  <si>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</si>
  <si>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</si>
  <si>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</si>
  <si>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</si>
  <si>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</si>
  <si>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</si>
  <si>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</si>
  <si>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</si>
  <si>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</si>
  <si>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</si>
  <si>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</si>
  <si>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</si>
  <si>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</si>
  <si>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</si>
  <si>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</si>
  <si>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</si>
  <si>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</si>
  <si>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</si>
  <si>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</si>
  <si>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</si>
  <si>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</si>
  <si>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</si>
  <si>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</si>
  <si>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</si>
  <si>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</si>
  <si>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</si>
  <si>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</si>
  <si>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</si>
  <si>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</si>
  <si>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</si>
  <si>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</si>
  <si>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</si>
  <si>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</si>
  <si>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</si>
  <si>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</si>
  <si>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</si>
  <si>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</si>
  <si>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</si>
  <si>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</si>
  <si>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</si>
  <si>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</si>
  <si>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</si>
  <si>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</si>
  <si>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</si>
  <si>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</si>
  <si>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</si>
  <si>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</si>
  <si>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</si>
  <si>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</si>
  <si>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</si>
  <si>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</si>
  <si>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</si>
  <si>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</si>
  <si>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</si>
  <si>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</si>
  <si>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</si>
  <si>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</si>
  <si>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</si>
  <si>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</si>
  <si>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</si>
  <si>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</si>
  <si>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</si>
  <si>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</si>
  <si>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</si>
  <si>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</si>
  <si>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</si>
  <si>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</si>
  <si>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</si>
  <si>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</si>
  <si>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</si>
  <si>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</si>
  <si>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</si>
  <si>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</si>
  <si>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</si>
  <si>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</si>
  <si>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</si>
  <si>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</si>
  <si>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</si>
  <si>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</si>
  <si>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</si>
  <si>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</si>
  <si>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</si>
  <si>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</si>
  <si>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</si>
  <si>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</si>
  <si>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</si>
  <si>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</si>
  <si>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</si>
  <si>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</si>
  <si>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</si>
  <si>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</si>
  <si>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</si>
  <si>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</si>
  <si>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</si>
  <si>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</si>
  <si>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</si>
  <si>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</si>
  <si>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</si>
  <si>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</si>
  <si>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</si>
  <si>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</si>
  <si>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</si>
  <si>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</si>
  <si>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</si>
  <si>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</si>
  <si>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</si>
  <si>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</si>
  <si>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</si>
  <si>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</si>
  <si>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</si>
  <si>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</si>
  <si>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</si>
  <si>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</si>
  <si>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</si>
  <si>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</si>
  <si>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</si>
  <si>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</si>
  <si>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</si>
  <si>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</si>
  <si>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</si>
  <si>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</si>
  <si>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</si>
  <si>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</si>
  <si>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</si>
  <si>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</si>
  <si>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</si>
  <si>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</si>
  <si>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</si>
  <si>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</si>
  <si>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</si>
  <si>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</si>
  <si>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</si>
  <si>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</si>
  <si>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</si>
  <si>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</si>
  <si>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</si>
  <si>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</si>
  <si>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</si>
  <si>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</si>
  <si>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</si>
  <si>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</si>
  <si>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</si>
  <si>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</si>
  <si>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</si>
  <si>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</si>
  <si>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</si>
  <si>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</si>
  <si>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</si>
  <si>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</si>
  <si>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</si>
  <si>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</si>
  <si>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</si>
  <si>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</si>
  <si>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</si>
  <si>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</si>
  <si>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</si>
  <si>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</si>
  <si>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</si>
  <si>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</si>
  <si>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</si>
  <si>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</si>
  <si>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</si>
  <si>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</si>
  <si>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</si>
  <si>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</si>
  <si>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</si>
  <si>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</si>
  <si>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</si>
  <si>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</si>
  <si>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</si>
  <si>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</si>
  <si>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</si>
  <si>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</si>
  <si>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</si>
  <si>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</si>
  <si>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</si>
  <si>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</si>
  <si>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</si>
  <si>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</si>
  <si>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</si>
  <si>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</si>
  <si>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</si>
  <si>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</si>
  <si>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</si>
  <si>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</si>
  <si>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</si>
  <si>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</si>
  <si>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</si>
  <si>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</si>
  <si>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</si>
  <si>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</si>
  <si>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</si>
  <si>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</si>
  <si>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</si>
  <si>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</si>
  <si>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</si>
  <si>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</si>
  <si>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</si>
  <si>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</si>
  <si>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</si>
  <si>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</si>
  <si>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</si>
  <si>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</si>
  <si>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</si>
  <si>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</si>
  <si>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</si>
  <si>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</si>
  <si>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</si>
  <si>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</si>
  <si>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</si>
  <si>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</si>
  <si>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</si>
  <si>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</si>
  <si>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</si>
  <si>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</si>
  <si>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</si>
  <si>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</si>
  <si>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</si>
  <si>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</si>
  <si>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</si>
  <si>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</si>
  <si>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</si>
  <si>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</si>
  <si>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</si>
  <si>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</si>
  <si>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</si>
  <si>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</si>
  <si>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</si>
  <si>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</si>
  <si>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</si>
  <si>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</si>
  <si>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</si>
  <si>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</si>
  <si>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</si>
  <si>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</si>
  <si>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</si>
  <si>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</si>
  <si>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</si>
  <si>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</si>
  <si>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</si>
  <si>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</si>
  <si>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</si>
  <si>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</si>
  <si>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</si>
  <si>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</si>
  <si>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</si>
  <si>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</si>
  <si>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</si>
  <si>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</si>
  <si>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</si>
  <si>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</si>
  <si>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</si>
  <si>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</si>
  <si>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</si>
  <si>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</si>
  <si>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</si>
  <si>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</si>
  <si>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</si>
  <si>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</si>
  <si>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</si>
  <si>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</si>
  <si>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</si>
  <si>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</si>
  <si>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</si>
  <si>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</si>
  <si>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</si>
  <si>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</si>
  <si>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</si>
  <si>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</si>
  <si>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</si>
  <si>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</si>
  <si>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</si>
  <si>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</si>
  <si>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</si>
  <si>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</si>
  <si>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</si>
  <si>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</si>
  <si>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</si>
  <si>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</si>
  <si>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</si>
  <si>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</si>
  <si>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</si>
  <si>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</si>
  <si>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</si>
  <si>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</si>
  <si>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</si>
  <si>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</si>
  <si>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</si>
  <si>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</si>
  <si>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</si>
  <si>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</si>
  <si>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</si>
  <si>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</si>
  <si>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</si>
  <si>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</si>
  <si>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</si>
  <si>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</si>
  <si>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</si>
  <si>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</si>
  <si>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</si>
  <si>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</si>
  <si>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</si>
  <si>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</si>
  <si>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</si>
  <si>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</si>
  <si>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</si>
  <si>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</si>
  <si>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</si>
  <si>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</si>
  <si>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</si>
  <si>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</si>
  <si>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</si>
  <si>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</si>
  <si>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</si>
  <si>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</si>
  <si>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</si>
  <si>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</si>
  <si>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</si>
  <si>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</si>
  <si>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</si>
  <si>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</si>
  <si>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</si>
  <si>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</si>
  <si>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</si>
  <si>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</si>
  <si>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</si>
  <si>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</si>
  <si>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</si>
  <si>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</si>
  <si>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</si>
  <si>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</si>
  <si>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</si>
  <si>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</si>
  <si>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</si>
  <si>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</si>
  <si>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</si>
  <si>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</si>
  <si>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</si>
  <si>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</si>
  <si>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</si>
  <si>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</si>
  <si>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</si>
  <si>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</si>
  <si>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</si>
  <si>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</si>
  <si>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</si>
  <si>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</si>
  <si>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</si>
  <si>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</si>
  <si>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</si>
  <si>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</si>
  <si>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</si>
  <si>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</si>
  <si>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</si>
  <si>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</si>
  <si>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</si>
  <si>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</si>
  <si>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</si>
  <si>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</si>
  <si>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</si>
  <si>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</si>
  <si>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</si>
  <si>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</si>
  <si>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</si>
  <si>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</si>
  <si>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</si>
  <si>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</si>
  <si>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</si>
  <si>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</si>
  <si>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</si>
  <si>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</si>
  <si>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</si>
  <si>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</si>
  <si>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</si>
  <si>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</si>
  <si>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</si>
  <si>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</si>
  <si>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</si>
  <si>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</si>
  <si>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</si>
  <si>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</si>
  <si>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</si>
  <si>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</si>
  <si>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</si>
  <si>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</si>
  <si>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</si>
  <si>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</si>
  <si>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</si>
  <si>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</si>
  <si>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</si>
  <si>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</si>
  <si>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</si>
  <si>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</si>
  <si>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</si>
  <si>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</si>
  <si>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</si>
  <si>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</si>
  <si>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</si>
  <si>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</si>
  <si>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</si>
  <si>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</si>
  <si>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</si>
  <si>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</si>
  <si>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</si>
  <si>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</si>
  <si>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</si>
  <si>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</si>
  <si>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</si>
  <si>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</si>
  <si>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</si>
  <si>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</si>
  <si>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</si>
  <si>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</si>
  <si>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</si>
  <si>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</si>
  <si>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</si>
  <si>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</si>
  <si>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</si>
  <si>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</si>
  <si>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</si>
  <si>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</si>
  <si>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</si>
  <si>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</si>
  <si>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</si>
  <si>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</si>
  <si>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</si>
  <si>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</si>
  <si>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</si>
  <si>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</si>
  <si>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</si>
  <si>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</si>
  <si>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</si>
  <si>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</si>
  <si>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</si>
  <si>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</si>
  <si>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</si>
  <si>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</si>
  <si>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</si>
  <si>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</si>
  <si>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</si>
  <si>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</si>
  <si>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</si>
  <si>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</si>
  <si>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</si>
  <si>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</si>
  <si>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</si>
  <si>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</si>
  <si>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</si>
  <si>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</si>
  <si>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</si>
  <si>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</si>
  <si>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</si>
  <si>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</si>
  <si>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</si>
  <si>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</si>
  <si>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</si>
  <si>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</si>
  <si>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</si>
  <si>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</si>
  <si>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</si>
  <si>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</si>
  <si>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</si>
  <si>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</si>
  <si>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</si>
  <si>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</si>
  <si>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</si>
  <si>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</si>
  <si>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</si>
  <si>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</si>
  <si>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</si>
  <si>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</si>
  <si>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</si>
  <si>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</si>
  <si>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</si>
  <si>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</si>
  <si>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</si>
  <si>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</si>
  <si>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</si>
  <si>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</si>
  <si>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</si>
  <si>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</si>
  <si>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</si>
  <si>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</si>
  <si>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</si>
  <si>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</si>
  <si>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</si>
  <si>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</si>
  <si>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</si>
  <si>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</si>
  <si>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</si>
  <si>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</si>
  <si>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</si>
  <si>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</si>
  <si>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</si>
  <si>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</si>
  <si>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</si>
  <si>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</si>
  <si>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</si>
  <si>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</si>
  <si>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</si>
  <si>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</si>
  <si>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</si>
  <si>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</si>
  <si>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</si>
  <si>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</si>
  <si>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</si>
  <si>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</si>
  <si>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</si>
  <si>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</si>
  <si>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</si>
  <si>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</si>
  <si>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</si>
  <si>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</si>
  <si>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</si>
  <si>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</si>
  <si>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</si>
  <si>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</si>
  <si>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</si>
  <si>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</si>
  <si>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</si>
  <si>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</si>
  <si>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</si>
  <si>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</si>
  <si>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</si>
  <si>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</si>
  <si>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</si>
  <si>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</si>
  <si>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</si>
  <si>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</si>
  <si>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</si>
  <si>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</si>
  <si>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</si>
  <si>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</si>
  <si>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</si>
  <si>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</si>
  <si>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</si>
  <si>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</si>
  <si>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</si>
  <si>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</si>
  <si>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</si>
  <si>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</si>
  <si>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</si>
  <si>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</si>
  <si>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</si>
  <si>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</si>
  <si>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</si>
  <si>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</si>
  <si>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</si>
  <si>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</si>
  <si>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</si>
  <si>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</si>
  <si>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</si>
  <si>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</si>
  <si>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</si>
  <si>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</si>
  <si>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</si>
  <si>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</si>
  <si>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</si>
  <si>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</si>
  <si>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</si>
  <si>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</si>
  <si>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</si>
  <si>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</si>
  <si>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</si>
  <si>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</si>
  <si>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</si>
  <si>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</si>
  <si>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</si>
  <si>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</si>
  <si>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</si>
  <si>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</si>
  <si>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</si>
  <si>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</si>
  <si>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</si>
  <si>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</si>
  <si>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</si>
  <si>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</si>
  <si>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</si>
  <si>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</si>
  <si>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</si>
  <si>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</si>
  <si>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</si>
  <si>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</si>
  <si>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</si>
  <si>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</si>
  <si>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</si>
  <si>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</si>
  <si>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</si>
  <si>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</si>
  <si>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</si>
  <si>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</si>
  <si>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</si>
  <si>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</si>
  <si>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</si>
  <si>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</si>
  <si>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</si>
  <si>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</si>
  <si>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</si>
  <si>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</si>
  <si>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</si>
  <si>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</si>
  <si>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</si>
  <si>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</si>
  <si>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</si>
  <si>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</si>
  <si>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</si>
  <si>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</si>
  <si>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</si>
  <si>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</si>
  <si>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</si>
  <si>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</si>
  <si>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</si>
  <si>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</si>
  <si>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</si>
  <si>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</si>
  <si>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</si>
  <si>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</si>
  <si>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</si>
  <si>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</si>
  <si>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</si>
  <si>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</si>
  <si>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</si>
  <si>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</si>
  <si>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</si>
  <si>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</si>
  <si>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</si>
  <si>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</si>
  <si>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</si>
  <si>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</si>
  <si>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</si>
  <si>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</si>
  <si>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</si>
  <si>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</si>
  <si>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</si>
  <si>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</si>
  <si>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</si>
  <si>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</si>
  <si>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</si>
  <si>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</si>
  <si>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</si>
  <si>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</si>
  <si>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</si>
  <si>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</si>
  <si>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</si>
  <si>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</si>
  <si>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</si>
  <si>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</si>
  <si>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</si>
  <si>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</si>
  <si>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</si>
  <si>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</si>
  <si>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</si>
  <si>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</si>
  <si>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</si>
  <si>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</si>
  <si>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</si>
  <si>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</si>
  <si>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</si>
  <si>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</si>
  <si>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</si>
  <si>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</si>
  <si>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</si>
  <si>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</si>
  <si>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</si>
  <si>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</si>
  <si>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</si>
  <si>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</si>
  <si>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</si>
  <si>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</si>
  <si>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</si>
  <si>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</si>
  <si>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</si>
  <si>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</si>
  <si>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</si>
  <si>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</si>
  <si>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</si>
  <si>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</si>
  <si>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</si>
  <si>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</si>
  <si>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</si>
  <si>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</si>
  <si>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</si>
  <si>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</si>
  <si>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</si>
  <si>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</si>
  <si>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</si>
  <si>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</si>
  <si>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</si>
  <si>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</si>
  <si>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</si>
  <si>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</si>
  <si>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</si>
  <si>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</si>
  <si>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</si>
  <si>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</si>
  <si>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</si>
  <si>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</si>
  <si>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</si>
  <si>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</si>
  <si>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</si>
  <si>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</si>
  <si>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</si>
  <si>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</si>
  <si>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</si>
  <si>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</si>
  <si>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</si>
  <si>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</si>
  <si>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</si>
  <si>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</si>
  <si>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</si>
  <si>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</si>
  <si>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</si>
  <si>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</si>
  <si>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</si>
  <si>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</si>
  <si>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</si>
  <si>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</si>
  <si>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</si>
  <si>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</si>
  <si>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</si>
  <si>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</si>
  <si>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</si>
  <si>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</si>
  <si>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</si>
  <si>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</si>
  <si>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</si>
  <si>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</si>
  <si>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</si>
  <si>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</si>
  <si>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</si>
  <si>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</si>
  <si>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</si>
  <si>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</si>
  <si>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</si>
  <si>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</si>
  <si>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</si>
  <si>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</si>
  <si>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</si>
  <si>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</si>
  <si>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</si>
  <si>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</si>
  <si>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</si>
  <si>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</si>
  <si>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</si>
  <si>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</si>
  <si>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</si>
  <si>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</si>
  <si>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</si>
  <si>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</si>
  <si>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</si>
  <si>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</si>
  <si>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</si>
  <si>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</si>
  <si>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</si>
  <si>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</si>
  <si>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</si>
  <si>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</si>
  <si>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</si>
  <si>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</si>
  <si>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</si>
  <si>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</si>
  <si>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</si>
  <si>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</si>
  <si>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</si>
  <si>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</si>
  <si>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</si>
  <si>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</si>
  <si>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</si>
  <si>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</si>
  <si>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</si>
  <si>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</si>
  <si>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</si>
  <si>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</si>
  <si>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</si>
  <si>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</si>
  <si>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</si>
  <si>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</si>
  <si>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</si>
  <si>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</si>
  <si>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</si>
  <si>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</si>
  <si>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</si>
  <si>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</si>
  <si>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</si>
  <si>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</si>
  <si>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</si>
  <si>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</si>
  <si>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</si>
  <si>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</si>
  <si>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</si>
  <si>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</si>
  <si>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</si>
  <si>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</si>
  <si>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</si>
  <si>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</si>
  <si>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</si>
  <si>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</si>
  <si>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</si>
  <si>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</si>
  <si>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</si>
  <si>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</si>
  <si>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</si>
  <si>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</si>
  <si>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</si>
  <si>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</si>
  <si>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</si>
  <si>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</si>
  <si>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</si>
  <si>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</si>
  <si>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</si>
  <si>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</si>
  <si>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</si>
  <si>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</si>
  <si>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</si>
  <si>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</si>
  <si>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</si>
  <si>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</si>
  <si>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</si>
  <si>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</si>
  <si>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</si>
  <si>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</si>
  <si>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</si>
  <si>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</si>
  <si>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</si>
  <si>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</si>
  <si>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</si>
  <si>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</si>
  <si>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</si>
  <si>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</si>
  <si>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</si>
  <si>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</si>
  <si>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</si>
  <si>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</si>
  <si>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</si>
  <si>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</si>
  <si>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</si>
  <si>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</si>
  <si>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</si>
  <si>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</si>
  <si>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</si>
  <si>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</si>
  <si>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</si>
  <si>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</si>
  <si>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</si>
  <si>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</si>
  <si>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</si>
  <si>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</si>
  <si>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</si>
  <si>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</si>
  <si>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</si>
  <si>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</si>
  <si>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</si>
  <si>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</si>
  <si>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</si>
  <si>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</si>
  <si>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</si>
  <si>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</si>
  <si>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</si>
  <si>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</si>
  <si>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</si>
  <si>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</si>
  <si>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</si>
  <si>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</si>
  <si>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</si>
  <si>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</si>
  <si>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</si>
  <si>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</si>
  <si>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</si>
  <si>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</si>
  <si>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</si>
  <si>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</si>
  <si>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</si>
  <si>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</si>
  <si>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</si>
  <si>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</si>
  <si>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</si>
  <si>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</si>
  <si>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</si>
  <si>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</si>
  <si>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</si>
  <si>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</si>
  <si>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</si>
  <si>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</si>
  <si>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</si>
  <si>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</si>
  <si>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</si>
  <si>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</si>
  <si>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</si>
  <si>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</si>
  <si>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</si>
  <si>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</si>
  <si>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</si>
  <si>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</si>
  <si>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</si>
  <si>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</si>
  <si>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</si>
  <si>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</si>
  <si>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</si>
  <si>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</si>
  <si>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</si>
  <si>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</si>
  <si>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</si>
  <si>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</si>
  <si>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</si>
  <si>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</si>
  <si>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</si>
  <si>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</si>
  <si>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</si>
  <si>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</si>
  <si>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</si>
  <si>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</si>
  <si>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</si>
  <si>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</si>
  <si>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</si>
  <si>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</si>
  <si>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</si>
  <si>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</si>
  <si>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</si>
  <si>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</si>
  <si>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</si>
  <si>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</si>
  <si>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</si>
  <si>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</si>
  <si>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</si>
  <si>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</si>
  <si>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</si>
  <si>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</si>
  <si>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</si>
  <si>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</si>
  <si>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</si>
  <si>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</si>
  <si>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</si>
  <si>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</si>
  <si>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</si>
  <si>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</si>
  <si>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</si>
  <si>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</si>
  <si>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</si>
  <si>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</si>
  <si>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</si>
  <si>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</si>
  <si>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</si>
  <si>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</si>
  <si>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</si>
  <si>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</si>
  <si>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</si>
  <si>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</si>
  <si>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</si>
  <si>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</si>
  <si>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</si>
  <si>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</si>
  <si>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</si>
  <si>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</si>
  <si>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</si>
  <si>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</si>
  <si>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</si>
  <si>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</si>
  <si>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</si>
  <si>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</si>
  <si>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</si>
  <si>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</si>
  <si>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</si>
  <si>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</si>
  <si>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</si>
  <si>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</si>
  <si>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</si>
  <si>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</si>
  <si>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</si>
  <si>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</si>
  <si>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</si>
  <si>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</si>
  <si>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</si>
  <si>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</si>
  <si>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</si>
  <si>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</si>
  <si>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</si>
  <si>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</si>
  <si>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</si>
  <si>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</si>
  <si>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</si>
  <si>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</si>
  <si>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</si>
  <si>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</si>
  <si>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</si>
  <si>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</si>
  <si>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</si>
  <si>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</si>
  <si>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</si>
  <si>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</si>
  <si>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</si>
  <si>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</si>
  <si>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</si>
  <si>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</si>
  <si>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</si>
  <si>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</si>
  <si>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</si>
  <si>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</si>
  <si>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</si>
  <si>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</si>
  <si>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</si>
  <si>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</si>
  <si>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</si>
  <si>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</si>
  <si>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</si>
  <si>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</si>
  <si>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</si>
  <si>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</si>
  <si>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</si>
  <si>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</si>
  <si>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</si>
  <si>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</si>
  <si>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</si>
  <si>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</si>
  <si>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</si>
  <si>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</si>
  <si>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</si>
  <si>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</si>
  <si>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</si>
  <si>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</si>
  <si>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</si>
  <si>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</si>
  <si>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</si>
  <si>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</si>
  <si>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</si>
  <si>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</si>
  <si>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</si>
  <si>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</si>
  <si>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</si>
  <si>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</si>
  <si>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</si>
  <si>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</si>
  <si>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</si>
  <si>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</si>
  <si>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</si>
  <si>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</si>
  <si>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</si>
  <si>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</si>
  <si>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</si>
  <si>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</si>
  <si>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</si>
  <si>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</si>
  <si>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</si>
  <si>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</si>
  <si>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</si>
  <si>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</si>
  <si>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</si>
  <si>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</si>
  <si>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</si>
  <si>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</si>
  <si>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</si>
  <si>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</si>
  <si>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</si>
  <si>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</si>
  <si>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</si>
  <si>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</si>
  <si>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</si>
  <si>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</si>
  <si>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</si>
  <si>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</si>
  <si>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</si>
  <si>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</si>
  <si>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</si>
  <si>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</si>
  <si>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</si>
  <si>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</si>
  <si>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</si>
  <si>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</si>
  <si>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</si>
  <si>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</si>
  <si>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</si>
  <si>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</si>
  <si>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</si>
  <si>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</si>
  <si>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</si>
  <si>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</si>
  <si>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</si>
  <si>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</si>
  <si>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</si>
  <si>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</si>
  <si>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</si>
  <si>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</si>
  <si>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</si>
  <si>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</si>
  <si>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</si>
  <si>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</si>
  <si>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</si>
  <si>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</si>
  <si>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</si>
  <si>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</si>
  <si>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</si>
  <si>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</si>
  <si>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</si>
  <si>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</si>
  <si>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</si>
  <si>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</si>
  <si>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</si>
  <si>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</si>
  <si>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</si>
  <si>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</si>
  <si>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</si>
  <si>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</si>
  <si>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</si>
  <si>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</si>
  <si>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</si>
  <si>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</si>
  <si>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</si>
  <si>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</si>
  <si>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</si>
  <si>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</si>
  <si>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</si>
  <si>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</si>
  <si>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</si>
  <si>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</si>
  <si>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</si>
  <si>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</si>
  <si>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</si>
  <si>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</si>
  <si>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</si>
  <si>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</si>
  <si>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</si>
  <si>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</si>
  <si>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</si>
  <si>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</si>
  <si>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</si>
  <si>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</si>
  <si>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</si>
  <si>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</si>
  <si>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</si>
  <si>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</si>
  <si>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</si>
  <si>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</si>
  <si>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</si>
  <si>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</si>
  <si>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</si>
  <si>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</si>
  <si>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</si>
  <si>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</si>
  <si>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</si>
  <si>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</si>
  <si>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</si>
  <si>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</si>
  <si>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</si>
  <si>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</si>
  <si>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</si>
  <si>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</si>
  <si>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</si>
  <si>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</si>
  <si>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</si>
  <si>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</si>
  <si>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</si>
  <si>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</si>
  <si>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</si>
  <si>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</si>
  <si>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</si>
  <si>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</si>
  <si>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</si>
  <si>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</si>
  <si>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</si>
  <si>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</si>
  <si>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</si>
  <si>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</si>
  <si>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</si>
  <si>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</si>
  <si>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</si>
  <si>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</si>
  <si>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</si>
  <si>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</si>
  <si>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</si>
  <si>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</si>
  <si>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</si>
  <si>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</si>
  <si>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</si>
  <si>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</si>
  <si>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</si>
  <si>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</si>
  <si>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</si>
  <si>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</si>
  <si>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</si>
  <si>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</si>
  <si>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</si>
  <si>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</si>
  <si>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</si>
  <si>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</si>
  <si>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</si>
  <si>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</si>
  <si>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</si>
  <si>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</si>
  <si>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</si>
  <si>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</si>
  <si>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</si>
  <si>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</si>
  <si>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</si>
  <si>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</si>
  <si>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</si>
  <si>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</si>
  <si>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</si>
  <si>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</si>
  <si>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</si>
  <si>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</si>
  <si>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</si>
  <si>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</si>
  <si>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</si>
  <si>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</si>
  <si>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</si>
  <si>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</si>
  <si>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</si>
  <si>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</si>
  <si>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</si>
  <si>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</si>
  <si>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</si>
  <si>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</si>
  <si>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</si>
  <si>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</si>
  <si>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</si>
  <si>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</si>
  <si>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</si>
  <si>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</si>
  <si>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</si>
  <si>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</si>
  <si>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</si>
  <si>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</si>
  <si>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</si>
  <si>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</si>
  <si>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</si>
  <si>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</si>
  <si>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</si>
  <si>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</si>
  <si>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</si>
  <si>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</si>
  <si>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</si>
  <si>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</si>
  <si>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</si>
  <si>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</si>
  <si>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</si>
  <si>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</si>
  <si>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</si>
  <si>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</si>
  <si>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</si>
  <si>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</si>
  <si>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</si>
  <si>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</si>
  <si>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</si>
  <si>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</si>
  <si>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</si>
  <si>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</si>
  <si>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</si>
  <si>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</si>
  <si>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</si>
  <si>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</si>
  <si>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</si>
  <si>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</si>
  <si>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</si>
  <si>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</si>
  <si>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</si>
  <si>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</si>
  <si>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</si>
  <si>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</si>
  <si>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</si>
  <si>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</si>
  <si>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</si>
  <si>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</si>
  <si>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</si>
  <si>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</si>
  <si>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</si>
  <si>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</si>
  <si>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</si>
  <si>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</si>
  <si>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</si>
  <si>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</si>
  <si>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</si>
  <si>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</si>
  <si>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</si>
  <si>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</si>
  <si>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</si>
  <si>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</si>
  <si>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</si>
  <si>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</si>
  <si>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</si>
  <si>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</si>
  <si>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</si>
  <si>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</si>
  <si>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</si>
  <si>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</si>
  <si>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</si>
  <si>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</si>
  <si>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</si>
  <si>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</si>
  <si>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</si>
  <si>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</si>
  <si>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</si>
  <si>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</si>
  <si>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</si>
  <si>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</si>
  <si>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</si>
  <si>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</si>
  <si>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</si>
  <si>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</si>
  <si>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</si>
  <si>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</si>
  <si>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</si>
  <si>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</si>
  <si>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</si>
  <si>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</si>
  <si>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</si>
  <si>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</si>
  <si>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</si>
  <si>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</si>
  <si>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</si>
  <si>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</si>
  <si>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</si>
  <si>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</si>
  <si>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</si>
  <si>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</si>
  <si>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</si>
  <si>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</si>
  <si>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</si>
  <si>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</si>
  <si>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</si>
  <si>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</si>
  <si>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</si>
  <si>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</si>
  <si>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</si>
  <si>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</si>
  <si>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</si>
  <si>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</si>
  <si>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</si>
  <si>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</si>
  <si>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</si>
  <si>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</si>
  <si>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</si>
  <si>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</si>
  <si>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</si>
  <si>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</si>
  <si>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</si>
  <si>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</si>
  <si>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</si>
  <si>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</si>
  <si>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</si>
  <si>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</si>
  <si>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</si>
  <si>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</si>
  <si>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</si>
  <si>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</si>
  <si>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</si>
  <si>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</si>
  <si>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</si>
  <si>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</si>
  <si>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</si>
  <si>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</si>
  <si>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</si>
  <si>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</si>
  <si>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</si>
  <si>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</si>
  <si>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</si>
  <si>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</si>
  <si>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</si>
  <si>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</si>
  <si>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</si>
  <si>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</si>
  <si>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</si>
  <si>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</si>
  <si>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</si>
  <si>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</si>
  <si>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</si>
  <si>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</si>
  <si>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</si>
  <si>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</si>
  <si>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</si>
  <si>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</si>
  <si>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</si>
  <si>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</si>
  <si>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</si>
  <si>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</si>
  <si>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</si>
  <si>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</si>
  <si>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</si>
  <si>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</si>
  <si>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</si>
  <si>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</si>
  <si>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</si>
  <si>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</si>
  <si>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</si>
  <si>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</si>
  <si>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</si>
  <si>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</si>
  <si>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</si>
  <si>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</si>
  <si>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</si>
  <si>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</si>
  <si>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</si>
  <si>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</si>
  <si>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</si>
  <si>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</si>
  <si>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</si>
  <si>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</si>
  <si>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</si>
  <si>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</si>
  <si>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</si>
  <si>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</si>
  <si>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</si>
  <si>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</si>
  <si>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</si>
  <si>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</si>
  <si>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</si>
  <si>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</si>
  <si>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</si>
  <si>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</si>
  <si>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</si>
  <si>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</si>
  <si>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</si>
  <si>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</si>
  <si>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</si>
  <si>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</si>
  <si>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</si>
  <si>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</si>
  <si>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</si>
  <si>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</si>
  <si>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</si>
  <si>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</si>
  <si>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</si>
  <si>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</si>
  <si>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</si>
  <si>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</si>
  <si>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</si>
  <si>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</si>
  <si>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</si>
  <si>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</si>
  <si>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</si>
  <si>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</si>
  <si>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</si>
  <si>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</si>
  <si>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</si>
  <si>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</si>
  <si>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</si>
  <si>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</si>
  <si>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</si>
  <si>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</si>
  <si>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</si>
  <si>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</si>
  <si>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</si>
  <si>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</si>
  <si>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</si>
  <si>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</si>
  <si>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</si>
  <si>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</si>
  <si>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</si>
  <si>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</si>
  <si>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</si>
  <si>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</si>
  <si>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</si>
  <si>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</si>
  <si>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</si>
  <si>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</si>
  <si>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</si>
  <si>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</si>
  <si>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</si>
  <si>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</si>
  <si>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</si>
  <si>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</si>
  <si>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</si>
  <si>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</si>
  <si>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</si>
  <si>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</si>
  <si>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</si>
  <si>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</si>
  <si>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</si>
  <si>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</si>
  <si>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</si>
  <si>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</si>
  <si>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</si>
  <si>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</si>
  <si>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</si>
  <si>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</si>
  <si>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</si>
  <si>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</si>
  <si>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</si>
  <si>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</si>
  <si>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</si>
  <si>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</si>
  <si>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</si>
  <si>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</si>
  <si>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</si>
  <si>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</si>
  <si>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</si>
  <si>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</si>
  <si>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</si>
  <si>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</si>
  <si>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</si>
  <si>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</si>
  <si>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</si>
  <si>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</si>
  <si>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</si>
  <si>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</si>
  <si>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</si>
  <si>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</si>
  <si>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</si>
  <si>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</si>
  <si>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</si>
  <si>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</si>
  <si>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</si>
  <si>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</si>
  <si>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</si>
  <si>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</si>
  <si>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</si>
  <si>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</si>
  <si>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</si>
  <si>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</si>
  <si>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</si>
  <si>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</si>
  <si>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</si>
  <si>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</si>
  <si>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</si>
  <si>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</si>
  <si>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</si>
  <si>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</si>
  <si>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</si>
  <si>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</si>
  <si>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</si>
  <si>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</si>
  <si>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</si>
  <si>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</si>
  <si>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</si>
  <si>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</si>
  <si>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</si>
  <si>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</si>
  <si>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</si>
  <si>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</si>
  <si>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</si>
  <si>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</si>
  <si>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</si>
  <si>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</si>
  <si>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</si>
  <si>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</si>
  <si>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</si>
  <si>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</si>
  <si>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</si>
  <si>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</si>
  <si>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</si>
  <si>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</si>
  <si>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</si>
  <si>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</si>
  <si>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</si>
  <si>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</si>
  <si>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</si>
  <si>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</si>
  <si>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</si>
  <si>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</si>
  <si>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</si>
  <si>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</si>
  <si>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</si>
  <si>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</si>
  <si>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</si>
  <si>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</si>
  <si>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</si>
  <si>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</si>
  <si>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</si>
  <si>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</si>
  <si>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</si>
  <si>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</si>
  <si>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</si>
  <si>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</si>
  <si>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</si>
  <si>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</si>
  <si>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</si>
  <si>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</si>
  <si>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</si>
  <si>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</si>
  <si>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</si>
  <si>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</si>
  <si>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</si>
  <si>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</si>
  <si>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</si>
  <si>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</si>
  <si>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</si>
  <si>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</si>
  <si>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</si>
  <si>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</si>
  <si>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</si>
  <si>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</si>
  <si>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</si>
  <si>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</si>
  <si>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</si>
  <si>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</si>
  <si>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</si>
  <si>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</si>
  <si>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</si>
  <si>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</si>
  <si>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</si>
  <si>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</si>
  <si>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</si>
  <si>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</si>
  <si>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</si>
  <si>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</si>
  <si>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</si>
  <si>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</si>
  <si>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</si>
  <si>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</si>
  <si>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</si>
  <si>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</si>
  <si>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</si>
  <si>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</si>
  <si>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</si>
  <si>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</si>
  <si>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</si>
  <si>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</si>
  <si>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</si>
  <si>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</si>
  <si>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</si>
  <si>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</si>
  <si>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</si>
  <si>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</si>
  <si>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</si>
  <si>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</si>
  <si>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</si>
  <si>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</si>
  <si>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</si>
  <si>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</si>
  <si>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</si>
  <si>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</si>
  <si>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</si>
  <si>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</si>
  <si>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</si>
  <si>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</si>
  <si>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</si>
  <si>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</si>
  <si>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</si>
  <si>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</si>
  <si>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</si>
  <si>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</si>
  <si>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</si>
  <si>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</si>
  <si>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</si>
  <si>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</si>
  <si>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</si>
  <si>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</si>
  <si>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</si>
  <si>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</si>
  <si>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</si>
  <si>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</si>
  <si>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</si>
  <si>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</si>
  <si>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</si>
  <si>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</si>
  <si>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</si>
  <si>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</si>
  <si>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</si>
  <si>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</si>
  <si>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</si>
  <si>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</si>
  <si>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</si>
  <si>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</si>
  <si>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</si>
  <si>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</si>
  <si>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</si>
  <si>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</si>
  <si>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</si>
  <si>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</si>
  <si>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</si>
  <si>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</si>
  <si>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</si>
  <si>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</si>
  <si>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</si>
  <si>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</si>
  <si>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</si>
  <si>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</si>
  <si>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</si>
  <si>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</si>
  <si>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</si>
  <si>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</si>
  <si>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</si>
  <si>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</si>
  <si>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</si>
  <si>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</si>
  <si>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</si>
  <si>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</si>
  <si>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</si>
  <si>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</si>
  <si>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</si>
  <si>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</si>
  <si>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</si>
  <si>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</si>
  <si>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</si>
  <si>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</si>
  <si>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</si>
  <si>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</si>
  <si>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</si>
  <si>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</si>
  <si>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</si>
  <si>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</si>
  <si>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</si>
  <si>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</si>
  <si>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</si>
  <si>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</si>
  <si>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</si>
  <si>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</si>
  <si>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</si>
  <si>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</si>
  <si>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</si>
  <si>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</si>
  <si>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</si>
  <si>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</si>
  <si>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</si>
  <si>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</si>
  <si>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</si>
  <si>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</si>
  <si>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</si>
  <si>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</si>
  <si>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</si>
  <si>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</si>
  <si>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</si>
  <si>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</si>
  <si>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</si>
  <si>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</si>
  <si>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</si>
  <si>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</si>
  <si>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</si>
  <si>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</si>
  <si>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</si>
  <si>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</si>
  <si>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</si>
  <si>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</si>
  <si>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</si>
  <si>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</si>
  <si>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</si>
  <si>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</si>
  <si>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</si>
  <si>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</si>
  <si>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</si>
  <si>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</si>
  <si>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</si>
  <si>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</si>
  <si>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</si>
  <si>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</si>
  <si>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</si>
  <si>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</si>
  <si>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</si>
  <si>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</si>
  <si>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</si>
  <si>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</si>
  <si>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</si>
  <si>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</si>
  <si>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</si>
  <si>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</si>
  <si>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</si>
  <si>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</si>
  <si>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</si>
  <si>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</si>
  <si>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</si>
  <si>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</si>
  <si>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</si>
  <si>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</si>
  <si>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</si>
  <si>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</si>
  <si>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</si>
  <si>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</si>
  <si>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</si>
  <si>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</si>
  <si>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</si>
  <si>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</si>
  <si>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</si>
  <si>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</si>
  <si>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</si>
  <si>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</si>
  <si>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</si>
  <si>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</si>
  <si>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</si>
  <si>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</si>
  <si>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</si>
  <si>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</si>
  <si>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</si>
  <si>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</si>
  <si>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</si>
  <si>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</si>
  <si>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</si>
  <si>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</si>
  <si>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</si>
  <si>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</si>
  <si>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</si>
  <si>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</si>
  <si>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</si>
  <si>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</si>
  <si>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</si>
  <si>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</si>
  <si>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</si>
  <si>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</si>
  <si>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</si>
  <si>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</si>
  <si>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</si>
  <si>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</si>
  <si>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</si>
  <si>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</si>
  <si>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</si>
  <si>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</si>
  <si>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</si>
  <si>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</si>
  <si>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</si>
  <si>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</si>
  <si>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</si>
  <si>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</si>
  <si>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</si>
  <si>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</si>
  <si>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</si>
  <si>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</si>
  <si>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</si>
  <si>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</si>
  <si>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</si>
  <si>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</si>
  <si>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</si>
  <si>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</si>
  <si>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</si>
  <si>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</si>
  <si>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</si>
  <si>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</si>
  <si>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</si>
  <si>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</si>
  <si>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</si>
  <si>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</si>
  <si>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</si>
  <si>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</si>
  <si>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</si>
  <si>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</si>
  <si>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</si>
  <si>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</si>
  <si>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</si>
  <si>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</si>
  <si>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</si>
  <si>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</si>
  <si>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</si>
  <si>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</si>
  <si>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</si>
  <si>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</si>
  <si>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</si>
  <si>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</si>
  <si>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</si>
  <si>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</si>
  <si>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</si>
  <si>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</si>
  <si>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</si>
  <si>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</si>
  <si>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</si>
  <si>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</si>
  <si>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</si>
  <si>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</si>
  <si>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</si>
  <si>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</si>
  <si>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</si>
  <si>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</si>
  <si>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</si>
  <si>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</si>
  <si>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</si>
  <si>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</si>
  <si>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</si>
  <si>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</si>
  <si>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</si>
  <si>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</si>
  <si>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</si>
  <si>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</si>
  <si>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</si>
  <si>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</si>
  <si>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</si>
  <si>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</si>
  <si>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</si>
  <si>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</si>
  <si>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</si>
  <si>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</si>
  <si>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</si>
  <si>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</si>
  <si>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</si>
  <si>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</si>
  <si>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</si>
  <si>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</si>
  <si>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</si>
  <si>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</si>
  <si>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</si>
  <si>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</si>
  <si>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</si>
  <si>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</si>
  <si>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</si>
  <si>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</si>
  <si>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</si>
  <si>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</si>
  <si>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</si>
  <si>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</si>
  <si>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</si>
  <si>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</si>
  <si>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</si>
  <si>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</si>
  <si>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</si>
  <si>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</si>
  <si>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</si>
  <si>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</si>
  <si>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</si>
  <si>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</si>
  <si>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</si>
  <si>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</si>
  <si>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</si>
  <si>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</si>
  <si>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</si>
  <si>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</si>
  <si>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</si>
  <si>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</si>
  <si>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</si>
  <si>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</si>
  <si>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</si>
  <si>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</si>
  <si>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</si>
  <si>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</si>
  <si>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</si>
  <si>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</si>
  <si>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</si>
  <si>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</si>
  <si>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</si>
  <si>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</si>
  <si>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</si>
  <si>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</si>
  <si>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</si>
  <si>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</si>
  <si>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</si>
  <si>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</si>
  <si>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</si>
  <si>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</si>
  <si>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</si>
  <si>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</si>
  <si>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</si>
  <si>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</si>
  <si>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</si>
  <si>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</si>
  <si>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</si>
  <si>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</si>
  <si>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</si>
  <si>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</si>
  <si>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</si>
  <si>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</si>
  <si>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</si>
  <si>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</si>
  <si>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</si>
  <si>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</si>
  <si>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</si>
  <si>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</si>
  <si>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</si>
  <si>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</si>
  <si>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</si>
  <si>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</si>
  <si>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</si>
  <si>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</si>
  <si>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</si>
  <si>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</si>
  <si>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</si>
  <si>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</si>
  <si>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</si>
  <si>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</si>
  <si>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</si>
  <si>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</si>
  <si>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</si>
  <si>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</si>
  <si>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</si>
  <si>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</si>
  <si>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</si>
  <si>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</si>
  <si>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</si>
  <si>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</si>
  <si>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</si>
  <si>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</si>
  <si>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</si>
  <si>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</si>
  <si>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</si>
  <si>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</si>
  <si>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</si>
  <si>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</si>
  <si>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</si>
  <si>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</si>
  <si>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</si>
  <si>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</si>
  <si>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</si>
  <si>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</si>
  <si>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</si>
  <si>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</si>
  <si>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</si>
  <si>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</si>
  <si>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</si>
  <si>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</si>
  <si>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</si>
  <si>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</si>
  <si>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</si>
  <si>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</si>
  <si>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</si>
  <si>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</si>
  <si>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</si>
  <si>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</si>
  <si>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</si>
  <si>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</si>
  <si>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</si>
  <si>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</si>
  <si>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</si>
  <si>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</si>
  <si>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</si>
  <si>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</si>
  <si>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</si>
  <si>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</si>
  <si>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</si>
  <si>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</si>
  <si>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</si>
  <si>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</si>
  <si>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</si>
  <si>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</si>
  <si>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</si>
  <si>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</si>
  <si>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</si>
  <si>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</si>
  <si>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</si>
  <si>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</si>
  <si>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</si>
  <si>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</si>
  <si>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</si>
  <si>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</si>
  <si>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</si>
  <si>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</si>
  <si>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</si>
  <si>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</si>
  <si>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</si>
  <si>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</si>
  <si>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</si>
  <si>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</si>
  <si>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</si>
  <si>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</si>
  <si>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</si>
  <si>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</si>
  <si>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</si>
  <si>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</si>
  <si>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</si>
  <si>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</si>
  <si>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</si>
  <si>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</si>
  <si>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</si>
  <si>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</si>
  <si>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</si>
  <si>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</si>
  <si>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</si>
  <si>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</si>
  <si>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</si>
  <si>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</si>
  <si>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</si>
  <si>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</si>
  <si>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</si>
  <si>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</si>
  <si>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</si>
  <si>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</si>
  <si>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</si>
  <si>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</si>
  <si>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</si>
  <si>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</si>
  <si>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</si>
  <si>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</si>
  <si>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</si>
  <si>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</si>
  <si>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</si>
  <si>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</si>
  <si>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</si>
  <si>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</si>
  <si>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</si>
  <si>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</si>
  <si>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</si>
  <si>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</si>
  <si>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</si>
  <si>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</si>
  <si>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</si>
  <si>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</si>
  <si>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</si>
  <si>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</si>
  <si>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</si>
  <si>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</si>
  <si>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</si>
  <si>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</si>
  <si>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</si>
  <si>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</si>
  <si>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</si>
  <si>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</si>
  <si>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</si>
  <si>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</si>
  <si>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</si>
  <si>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</si>
  <si>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</si>
  <si>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</si>
  <si>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</si>
  <si>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</si>
  <si>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</si>
  <si>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</si>
  <si>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</si>
  <si>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</si>
  <si>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</si>
  <si>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</si>
  <si>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</si>
  <si>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</si>
  <si>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</si>
  <si>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</si>
  <si>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</si>
  <si>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</si>
  <si>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</si>
  <si>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</si>
  <si>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</si>
  <si>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</si>
  <si>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</si>
  <si>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</si>
  <si>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</si>
  <si>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</si>
  <si>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</si>
  <si>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</si>
  <si>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</si>
  <si>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</si>
  <si>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</si>
  <si>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</si>
  <si>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</si>
  <si>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</si>
  <si>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</si>
  <si>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</si>
  <si>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</si>
  <si>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</si>
  <si>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</si>
  <si>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</si>
  <si>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</si>
  <si>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</si>
  <si>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</si>
  <si>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</si>
  <si>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</si>
  <si>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</si>
  <si>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</si>
  <si>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</si>
  <si>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</si>
  <si>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</si>
  <si>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</si>
  <si>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</si>
  <si>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</si>
  <si>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</si>
  <si>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</si>
  <si>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</si>
  <si>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</si>
  <si>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</si>
  <si>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</si>
  <si>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</si>
  <si>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</si>
  <si>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</si>
  <si>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</si>
  <si>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</si>
  <si>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</si>
  <si>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</si>
  <si>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</si>
  <si>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</si>
  <si>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</si>
  <si>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</si>
  <si>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</si>
  <si>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</si>
  <si>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</si>
  <si>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</si>
  <si>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</si>
  <si>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</si>
  <si>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</si>
  <si>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</si>
  <si>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</si>
  <si>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</si>
  <si>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</si>
  <si>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</si>
  <si>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</si>
  <si>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</si>
  <si>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</si>
  <si>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</si>
  <si>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</si>
  <si>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</si>
  <si>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</si>
  <si>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</si>
  <si>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</si>
  <si>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</si>
  <si>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</si>
  <si>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</si>
  <si>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</si>
  <si>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</si>
  <si>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</si>
  <si>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</si>
  <si>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</si>
  <si>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</si>
  <si>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</si>
  <si>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</si>
  <si>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</si>
  <si>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</si>
  <si>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</si>
  <si>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</si>
  <si>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</si>
  <si>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</si>
  <si>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</si>
  <si>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</si>
  <si>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</si>
  <si>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</si>
  <si>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</si>
  <si>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</si>
  <si>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</si>
  <si>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</si>
  <si>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</si>
  <si>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</si>
  <si>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</si>
  <si>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</si>
  <si>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</si>
  <si>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</si>
  <si>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</si>
  <si>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</si>
  <si>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</si>
  <si>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</si>
  <si>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</si>
  <si>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</si>
  <si>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</si>
  <si>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</si>
  <si>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</si>
  <si>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</si>
  <si>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</si>
  <si>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</si>
  <si>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</si>
  <si>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</si>
  <si>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</si>
  <si>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</si>
  <si>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</si>
  <si>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</si>
  <si>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</si>
  <si>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</si>
  <si>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</si>
  <si>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</si>
  <si>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</si>
  <si>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</si>
  <si>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</si>
  <si>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</si>
  <si>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</si>
  <si>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</si>
  <si>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</si>
  <si>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</si>
  <si>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</si>
  <si>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</si>
  <si>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</si>
  <si>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</si>
  <si>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</si>
  <si>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</si>
  <si>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</si>
  <si>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</si>
  <si>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</si>
  <si>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</si>
  <si>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</si>
  <si>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</si>
  <si>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</si>
  <si>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</si>
  <si>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</si>
  <si>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</si>
  <si>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</si>
  <si>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</si>
  <si>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</si>
  <si>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</si>
  <si>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</si>
  <si>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</si>
  <si>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</si>
  <si>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</si>
  <si>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</si>
  <si>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</si>
  <si>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</si>
  <si>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</si>
  <si>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</si>
  <si>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</si>
  <si>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</si>
  <si>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</si>
  <si>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</si>
  <si>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</si>
  <si>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</si>
  <si>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</si>
  <si>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</si>
  <si>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</si>
  <si>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</si>
  <si>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</si>
  <si>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</si>
  <si>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</si>
  <si>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</si>
  <si>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</si>
  <si>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</si>
  <si>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</si>
  <si>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</si>
  <si>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</si>
  <si>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</si>
  <si>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</si>
  <si>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</si>
  <si>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</si>
  <si>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</si>
  <si>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</si>
  <si>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</si>
  <si>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</si>
  <si>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</si>
  <si>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</si>
  <si>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</si>
  <si>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</si>
  <si>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</si>
  <si>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</si>
  <si>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</si>
  <si>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</si>
  <si>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</si>
  <si>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</si>
  <si>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</si>
  <si>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</si>
  <si>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</si>
  <si>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</si>
  <si>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</si>
  <si>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</si>
  <si>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</si>
  <si>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</si>
  <si>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</si>
  <si>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</si>
  <si>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</si>
  <si>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</si>
  <si>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</si>
  <si>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</si>
  <si>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</si>
  <si>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</si>
  <si>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</si>
  <si>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</si>
  <si>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</si>
  <si>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</si>
  <si>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</si>
  <si>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</si>
  <si>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</si>
  <si>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</si>
  <si>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</si>
  <si>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</si>
  <si>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</si>
  <si>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</si>
  <si>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</si>
  <si>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</si>
  <si>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</si>
  <si>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</si>
  <si>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</si>
  <si>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</si>
  <si>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</si>
  <si>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</si>
  <si>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</si>
  <si>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</si>
  <si>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</si>
  <si>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</si>
  <si>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</si>
  <si>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</si>
  <si>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</si>
  <si>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</si>
  <si>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</si>
  <si>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</si>
  <si>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</si>
  <si>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</si>
  <si>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</si>
  <si>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</si>
  <si>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</si>
  <si>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</si>
  <si>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</si>
  <si>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</si>
  <si>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</si>
  <si>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</si>
  <si>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</si>
  <si>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</si>
  <si>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</si>
  <si>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</si>
  <si>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</si>
  <si>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</si>
  <si>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</si>
  <si>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</si>
  <si>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</si>
  <si>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</si>
  <si>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</si>
  <si>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</si>
  <si>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</si>
  <si>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</si>
  <si>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</si>
  <si>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</si>
  <si>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</si>
  <si>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</si>
  <si>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</si>
  <si>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</si>
  <si>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</si>
  <si>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</si>
  <si>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</si>
  <si>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</si>
  <si>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</si>
  <si>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</si>
  <si>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</si>
  <si>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</si>
  <si>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</si>
  <si>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</si>
  <si>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</si>
  <si>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</si>
  <si>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</si>
  <si>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</si>
  <si>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</si>
  <si>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</si>
  <si>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</si>
  <si>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</si>
  <si>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</si>
  <si>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</si>
  <si>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</si>
  <si>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</si>
  <si>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</si>
  <si>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</si>
  <si>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</si>
  <si>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</si>
  <si>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</si>
  <si>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</si>
  <si>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</si>
  <si>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</si>
  <si>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</si>
  <si>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</si>
  <si>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</si>
  <si>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</si>
  <si>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</si>
  <si>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</si>
  <si>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</si>
  <si>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</si>
  <si>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</si>
  <si>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</si>
  <si>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</si>
  <si>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</si>
  <si>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</si>
  <si>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</si>
  <si>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</si>
  <si>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</si>
  <si>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</si>
  <si>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</si>
  <si>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</si>
  <si>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</si>
  <si>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</si>
  <si>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</si>
  <si>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</si>
  <si>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</si>
  <si>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</si>
  <si>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</si>
  <si>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</si>
  <si>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</si>
  <si>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</si>
  <si>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</si>
  <si>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</si>
  <si>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</si>
  <si>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</si>
  <si>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</si>
  <si>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</si>
  <si>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</si>
  <si>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</si>
  <si>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</si>
  <si>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</si>
  <si>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</si>
  <si>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</si>
  <si>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</si>
  <si>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</si>
  <si>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</si>
  <si>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</si>
  <si>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</si>
  <si>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</si>
  <si>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</si>
  <si>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</si>
  <si>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</si>
  <si>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</si>
  <si>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</si>
  <si>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</si>
  <si>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</si>
  <si>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</si>
  <si>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</si>
  <si>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</si>
  <si>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</si>
  <si>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</si>
  <si>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</si>
  <si>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</si>
  <si>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</si>
  <si>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</si>
  <si>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</si>
  <si>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</si>
  <si>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</si>
  <si>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</si>
  <si>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</si>
  <si>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</si>
  <si>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</si>
  <si>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</si>
  <si>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</si>
  <si>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</si>
  <si>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</si>
  <si>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</si>
  <si>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</si>
  <si>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</si>
  <si>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</si>
  <si>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</si>
  <si>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</si>
  <si>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</si>
  <si>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</si>
  <si>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</si>
  <si>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</si>
  <si>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</si>
  <si>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</si>
  <si>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</si>
  <si>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</si>
  <si>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</si>
  <si>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</si>
  <si>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</si>
  <si>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</si>
  <si>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</si>
  <si>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</si>
  <si>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</si>
  <si>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</si>
  <si>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</si>
  <si>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</si>
  <si>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</si>
  <si>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</si>
  <si>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</si>
  <si>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</si>
  <si>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</si>
  <si>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</si>
  <si>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</si>
  <si>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</si>
  <si>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</si>
  <si>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</si>
  <si>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</si>
  <si>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</si>
  <si>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</si>
  <si>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</si>
  <si>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</si>
  <si>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</si>
  <si>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</si>
  <si>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</si>
  <si>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</si>
  <si>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</si>
  <si>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</si>
  <si>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</si>
  <si>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</si>
  <si>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</si>
  <si>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</si>
  <si>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</si>
  <si>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</si>
  <si>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</si>
  <si>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</si>
  <si>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</si>
  <si>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</si>
  <si>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</si>
  <si>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</si>
  <si>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</si>
  <si>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</si>
  <si>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</si>
  <si>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</si>
  <si>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</si>
  <si>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</si>
  <si>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</si>
  <si>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</si>
  <si>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</si>
  <si>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</si>
  <si>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</si>
  <si>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</si>
  <si>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</si>
  <si>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</si>
  <si>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</si>
  <si>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</si>
  <si>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</si>
  <si>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</si>
  <si>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</si>
  <si>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</si>
  <si>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</si>
  <si>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</si>
  <si>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</si>
  <si>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</si>
  <si>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</si>
  <si>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</si>
  <si>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</si>
  <si>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</si>
  <si>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</si>
  <si>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</si>
  <si>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</si>
  <si>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</si>
  <si>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</si>
  <si>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</si>
  <si>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</si>
  <si>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</si>
  <si>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</si>
  <si>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</si>
  <si>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</si>
  <si>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</si>
  <si>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</si>
  <si>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</si>
  <si>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</si>
  <si>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</si>
  <si>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</si>
  <si>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</si>
  <si>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</si>
  <si>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</si>
  <si>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</si>
  <si>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</si>
  <si>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</si>
  <si>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</si>
  <si>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</si>
  <si>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</si>
  <si>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</si>
  <si>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</si>
  <si>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</si>
  <si>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</si>
  <si>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</si>
  <si>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</si>
  <si>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</si>
  <si>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</si>
  <si>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</si>
  <si>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</si>
  <si>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</si>
  <si>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</si>
  <si>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</si>
  <si>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</si>
  <si>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</si>
  <si>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</si>
  <si>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</si>
  <si>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</si>
  <si>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</si>
  <si>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</si>
  <si>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</si>
  <si>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</si>
  <si>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</si>
  <si>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</si>
  <si>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</si>
  <si>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</si>
  <si>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</si>
  <si>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</si>
  <si>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</si>
  <si>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</si>
  <si>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</si>
  <si>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</si>
  <si>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</si>
  <si>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</si>
  <si>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</si>
  <si>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</si>
  <si>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</si>
  <si>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</si>
  <si>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</si>
  <si>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</si>
  <si>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</si>
  <si>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</si>
  <si>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</si>
  <si>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</si>
  <si>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</si>
  <si>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</si>
  <si>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</si>
  <si>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</si>
  <si>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</si>
  <si>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</si>
  <si>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</si>
  <si>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</si>
  <si>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</si>
  <si>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</si>
  <si>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</si>
  <si>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</si>
  <si>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</si>
  <si>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</si>
  <si>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</si>
  <si>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</si>
  <si>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</si>
  <si>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</si>
  <si>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</si>
  <si>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</si>
  <si>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</si>
  <si>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</si>
  <si>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</si>
  <si>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</si>
  <si>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</si>
  <si>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</si>
  <si>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</si>
  <si>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</si>
  <si>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</si>
  <si>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</si>
  <si>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</si>
  <si>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</si>
  <si>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</si>
  <si>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</si>
  <si>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</si>
  <si>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</si>
  <si>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</si>
  <si>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</si>
  <si>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</si>
  <si>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</si>
  <si>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</si>
  <si>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</si>
  <si>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</si>
  <si>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</si>
  <si>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</si>
  <si>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</si>
  <si>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</si>
  <si>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</si>
  <si>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</si>
  <si>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</si>
  <si>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</si>
  <si>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</si>
  <si>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</si>
  <si>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</si>
  <si>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</si>
  <si>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</si>
  <si>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</si>
  <si>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</si>
  <si>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</si>
  <si>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</si>
  <si>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</si>
  <si>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</si>
  <si>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</si>
  <si>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</si>
  <si>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</si>
  <si>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</si>
  <si>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</si>
  <si>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</si>
  <si>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</si>
  <si>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</si>
  <si>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</si>
  <si>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</si>
  <si>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</si>
  <si>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</si>
  <si>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</si>
  <si>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</si>
  <si>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</si>
  <si>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</si>
  <si>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</si>
  <si>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</si>
  <si>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</si>
  <si>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</si>
  <si>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</si>
  <si>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</si>
  <si>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</si>
  <si>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</si>
  <si>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</si>
  <si>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</si>
  <si>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</si>
  <si>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</si>
  <si>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</si>
  <si>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</si>
  <si>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</si>
  <si>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</si>
  <si>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</si>
  <si>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</si>
  <si>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</si>
  <si>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</si>
  <si>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</si>
  <si>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</si>
  <si>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</si>
  <si>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</si>
  <si>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</si>
  <si>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</si>
  <si>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</si>
  <si>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</si>
  <si>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</si>
  <si>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</si>
  <si>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</si>
  <si>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</si>
  <si>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</si>
  <si>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</si>
  <si>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</si>
  <si>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</si>
  <si>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</si>
  <si>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</si>
  <si>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</si>
  <si>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</si>
  <si>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</si>
  <si>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</si>
  <si>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</si>
  <si>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</si>
  <si>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</si>
  <si>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</si>
  <si>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</si>
  <si>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</si>
  <si>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</si>
  <si>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</si>
  <si>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</si>
  <si>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</si>
  <si>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</si>
  <si>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</si>
  <si>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</si>
  <si>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</si>
  <si>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</si>
  <si>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</si>
  <si>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</si>
  <si>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</si>
  <si>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</si>
  <si>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</si>
  <si>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</si>
  <si>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</si>
  <si>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</si>
  <si>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</si>
  <si>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</si>
  <si>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</si>
  <si>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</si>
  <si>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</si>
  <si>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</si>
  <si>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</si>
  <si>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</si>
  <si>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</si>
  <si>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</si>
  <si>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</si>
  <si>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</si>
  <si>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</si>
  <si>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</si>
  <si>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</si>
  <si>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</si>
  <si>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</si>
  <si>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</si>
  <si>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</si>
  <si>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</si>
  <si>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</si>
  <si>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</si>
  <si>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</si>
  <si>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</si>
  <si>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</si>
  <si>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</si>
  <si>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</si>
  <si>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</si>
  <si>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</si>
  <si>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</si>
  <si>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</si>
  <si>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</si>
  <si>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</si>
  <si>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</si>
  <si>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</si>
  <si>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</si>
  <si>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</si>
  <si>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</si>
  <si>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</si>
  <si>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</si>
  <si>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</si>
  <si>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</si>
  <si>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</si>
  <si>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</si>
  <si>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</si>
  <si>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</si>
  <si>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</si>
  <si>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</si>
  <si>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</si>
  <si>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</si>
  <si>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</si>
  <si>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</si>
  <si>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</si>
  <si>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</si>
  <si>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</si>
  <si>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</si>
  <si>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</si>
  <si>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</si>
  <si>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</si>
  <si>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</si>
  <si>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</si>
  <si>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</si>
  <si>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</si>
  <si>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</si>
  <si>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</si>
  <si>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</si>
  <si>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</si>
  <si>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</si>
  <si>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</si>
  <si>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</si>
  <si>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</si>
  <si>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</si>
  <si>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</si>
  <si>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</si>
  <si>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</si>
  <si>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</si>
  <si>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</si>
  <si>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</si>
  <si>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</si>
  <si>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</si>
  <si>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</si>
  <si>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</si>
  <si>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</si>
  <si>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</si>
  <si>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</si>
  <si>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</si>
  <si>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</si>
  <si>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</si>
  <si>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</si>
  <si>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</si>
  <si>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</si>
  <si>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</si>
  <si>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</si>
  <si>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</si>
  <si>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</si>
  <si>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</si>
  <si>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</si>
  <si>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</si>
  <si>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</si>
  <si>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</si>
  <si>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</si>
  <si>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</si>
  <si>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</si>
  <si>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</si>
  <si>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</si>
  <si>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</si>
  <si>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</si>
  <si>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</si>
  <si>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</si>
  <si>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</si>
  <si>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</si>
  <si>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</si>
  <si>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</si>
  <si>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</si>
  <si>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</si>
  <si>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</si>
  <si>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</si>
  <si>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</si>
  <si>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</si>
  <si>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</si>
  <si>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</si>
  <si>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</si>
  <si>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</si>
  <si>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</si>
  <si>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</si>
  <si>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</si>
  <si>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</si>
  <si>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</si>
  <si>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</si>
  <si>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</si>
  <si>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</si>
  <si>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</si>
  <si>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</si>
  <si>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</si>
  <si>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</si>
  <si>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</si>
  <si>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</si>
  <si>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</si>
  <si>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</si>
  <si>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</si>
  <si>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</si>
  <si>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</si>
  <si>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</si>
  <si>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</si>
  <si>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</si>
  <si>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</si>
  <si>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</si>
  <si>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</si>
  <si>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</si>
  <si>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</si>
  <si>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</si>
  <si>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</si>
  <si>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</si>
  <si>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</si>
  <si>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</si>
  <si>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</si>
  <si>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</si>
  <si>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</si>
  <si>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</si>
  <si>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</si>
  <si>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</si>
  <si>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</si>
  <si>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</si>
  <si>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</si>
  <si>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</si>
  <si>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</si>
  <si>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</si>
  <si>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</si>
  <si>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</si>
  <si>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</si>
  <si>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</si>
  <si>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</si>
  <si>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</si>
  <si>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</si>
  <si>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</si>
  <si>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</si>
  <si>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</si>
  <si>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</si>
  <si>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</si>
  <si>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</si>
  <si>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</si>
  <si>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</si>
  <si>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</si>
  <si>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</si>
  <si>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</si>
  <si>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</si>
  <si>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</si>
  <si>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</si>
  <si>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</si>
  <si>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</si>
  <si>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</si>
  <si>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</si>
  <si>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</si>
  <si>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</si>
  <si>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</si>
  <si>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</si>
  <si>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</si>
  <si>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</si>
  <si>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</si>
  <si>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</si>
  <si>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</si>
  <si>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</si>
  <si>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</si>
  <si>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</si>
  <si>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</si>
  <si>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</si>
  <si>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</si>
  <si>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</si>
  <si>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</si>
  <si>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</si>
  <si>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</si>
  <si>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</si>
  <si>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</si>
  <si>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</si>
  <si>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</si>
  <si>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</si>
  <si>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</si>
  <si>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</si>
  <si>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</si>
  <si>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</si>
  <si>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</si>
  <si>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</si>
  <si>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</si>
  <si>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</si>
  <si>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</si>
  <si>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</si>
  <si>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</si>
  <si>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</si>
  <si>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</si>
  <si>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</si>
  <si>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</si>
  <si>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</si>
  <si>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</si>
  <si>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</si>
  <si>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</si>
  <si>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</si>
  <si>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</si>
  <si>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</si>
  <si>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</si>
  <si>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</si>
  <si>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</si>
  <si>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</si>
  <si>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</si>
  <si>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</si>
  <si>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</si>
  <si>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</si>
  <si>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</si>
  <si>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</si>
  <si>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</si>
  <si>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</si>
  <si>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</si>
  <si>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</si>
  <si>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</si>
  <si>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</si>
  <si>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</si>
  <si>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</si>
  <si>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</si>
  <si>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</si>
  <si>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</si>
  <si>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</si>
  <si>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</si>
  <si>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</si>
  <si>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</si>
  <si>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</si>
  <si>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</si>
  <si>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</si>
  <si>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</si>
  <si>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</si>
  <si>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</si>
  <si>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</si>
  <si>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</si>
  <si>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</si>
  <si>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</si>
  <si>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</si>
  <si>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</si>
  <si>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</si>
  <si>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</si>
  <si>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</si>
  <si>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</si>
  <si>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</si>
  <si>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</si>
  <si>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</si>
  <si>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</si>
  <si>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</si>
  <si>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</si>
  <si>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</si>
  <si>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</si>
  <si>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</si>
  <si>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</si>
  <si>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</si>
  <si>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</si>
  <si>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</si>
  <si>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</si>
  <si>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</si>
  <si>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</si>
  <si>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</si>
  <si>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</si>
  <si>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</si>
  <si>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</si>
  <si>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</si>
  <si>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</si>
  <si>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</si>
  <si>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</si>
  <si>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</si>
  <si>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</si>
  <si>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</si>
  <si>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</si>
  <si>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</si>
  <si>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</si>
  <si>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</si>
  <si>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</si>
  <si>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</si>
  <si>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</si>
  <si>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</si>
  <si>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</si>
  <si>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</si>
  <si>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</si>
  <si>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</si>
  <si>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</si>
  <si>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</si>
  <si>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</si>
  <si>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</si>
  <si>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</si>
  <si>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</si>
  <si>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</si>
  <si>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</si>
  <si>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</si>
  <si>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</si>
  <si>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</si>
  <si>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</si>
  <si>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</si>
  <si>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</si>
  <si>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</si>
  <si>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</si>
  <si>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</si>
  <si>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</si>
  <si>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</si>
  <si>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</si>
  <si>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</si>
  <si>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</si>
  <si>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</si>
  <si>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</si>
  <si>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</si>
  <si>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</si>
  <si>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</si>
  <si>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</si>
  <si>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</si>
  <si>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</si>
  <si>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</si>
  <si>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</si>
  <si>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</si>
  <si>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</si>
  <si>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</si>
  <si>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</si>
  <si>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</si>
  <si>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</si>
  <si>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</si>
  <si>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</si>
  <si>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</si>
  <si>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</si>
  <si>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</si>
  <si>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</si>
  <si>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</si>
  <si>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</si>
  <si>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</si>
  <si>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</si>
  <si>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</si>
  <si>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</si>
  <si>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</si>
  <si>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</si>
  <si>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</si>
  <si>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</si>
  <si>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</si>
  <si>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</si>
  <si>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</si>
  <si>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</si>
  <si>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</si>
  <si>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</si>
  <si>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</si>
  <si>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</si>
  <si>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</si>
  <si>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</si>
  <si>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</si>
  <si>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</si>
  <si>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</si>
  <si>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</si>
  <si>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</si>
  <si>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</si>
  <si>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</si>
  <si>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</si>
  <si>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</si>
  <si>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</si>
  <si>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</si>
  <si>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</si>
  <si>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</si>
  <si>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</si>
  <si>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</si>
  <si>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</si>
  <si>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</si>
  <si>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</si>
  <si>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</si>
  <si>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</si>
  <si>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</si>
  <si>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</si>
  <si>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</si>
  <si>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</si>
  <si>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</si>
  <si>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</si>
  <si>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</si>
  <si>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</si>
  <si>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</si>
  <si>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</si>
  <si>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</si>
  <si>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</si>
  <si>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</si>
  <si>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</si>
  <si>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</si>
  <si>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</si>
  <si>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</si>
  <si>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</si>
  <si>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</si>
  <si>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</si>
  <si>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</si>
  <si>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</si>
  <si>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</si>
  <si>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</si>
  <si>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</si>
  <si>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</si>
  <si>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</si>
  <si>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</si>
  <si>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</si>
  <si>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</si>
  <si>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</si>
  <si>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</si>
  <si>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</si>
  <si>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</si>
  <si>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</si>
  <si>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</si>
  <si>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</si>
  <si>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</si>
  <si>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</si>
  <si>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</si>
  <si>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</si>
  <si>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</si>
  <si>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</si>
  <si>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</si>
  <si>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</si>
  <si>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</si>
  <si>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</si>
  <si>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</si>
  <si>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</si>
  <si>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</si>
  <si>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</si>
  <si>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</si>
  <si>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</si>
  <si>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</si>
  <si>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</si>
  <si>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</si>
  <si>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</si>
  <si>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</si>
  <si>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</si>
  <si>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</si>
  <si>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</si>
  <si>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</si>
  <si>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</si>
  <si>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</si>
  <si>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</si>
  <si>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</si>
  <si>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</si>
  <si>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</si>
  <si>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</si>
  <si>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</si>
  <si>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</si>
  <si>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</si>
  <si>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</si>
  <si>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</si>
  <si>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</si>
  <si>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</si>
  <si>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</si>
  <si>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</si>
  <si>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</si>
  <si>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</si>
  <si>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</si>
  <si>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</si>
  <si>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</si>
  <si>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</si>
  <si>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</si>
  <si>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</si>
  <si>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</si>
  <si>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</si>
  <si>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</si>
  <si>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</si>
  <si>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</si>
  <si>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</si>
  <si>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</si>
  <si>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</si>
  <si>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</si>
  <si>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</si>
  <si>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</si>
  <si>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</si>
  <si>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</si>
  <si>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</si>
  <si>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</si>
  <si>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</si>
  <si>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</si>
  <si>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</si>
  <si>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</si>
  <si>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</si>
  <si>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</si>
  <si>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</si>
  <si>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</si>
  <si>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</si>
  <si>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</si>
  <si>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</si>
  <si>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</si>
  <si>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</si>
  <si>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</si>
  <si>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</si>
  <si>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</si>
  <si>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</si>
  <si>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</si>
  <si>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</si>
  <si>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</si>
  <si>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</si>
  <si>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</si>
  <si>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</si>
  <si>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</si>
  <si>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</si>
  <si>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</si>
  <si>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</si>
  <si>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</si>
  <si>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</si>
  <si>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</si>
  <si>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</si>
  <si>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</si>
  <si>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</si>
  <si>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</si>
  <si>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</si>
  <si>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</si>
  <si>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</si>
  <si>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</si>
  <si>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</si>
  <si>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</si>
  <si>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</si>
  <si>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</si>
  <si>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</si>
  <si>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</si>
  <si>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</si>
  <si>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</si>
  <si>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</si>
  <si>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</si>
  <si>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</si>
  <si>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</si>
  <si>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</si>
  <si>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</si>
  <si>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</si>
  <si>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</si>
  <si>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</si>
  <si>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</si>
  <si>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</si>
  <si>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</si>
  <si>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</si>
  <si>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</si>
  <si>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</si>
  <si>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</si>
  <si>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</si>
  <si>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</si>
  <si>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</si>
  <si>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</si>
  <si>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</si>
  <si>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</si>
  <si>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</si>
  <si>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</si>
  <si>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</si>
  <si>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</si>
  <si>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</si>
  <si>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</si>
  <si>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</si>
  <si>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</si>
  <si>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</si>
  <si>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</si>
  <si>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</si>
  <si>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</si>
  <si>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</si>
  <si>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</si>
  <si>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</si>
  <si>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</si>
  <si>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</si>
  <si>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</si>
  <si>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</si>
  <si>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</si>
  <si>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</si>
  <si>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</si>
  <si>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</si>
  <si>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</si>
  <si>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</si>
  <si>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</si>
  <si>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</si>
  <si>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</si>
  <si>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</si>
  <si>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</si>
  <si>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</si>
  <si>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</si>
  <si>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</si>
  <si>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</si>
  <si>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</si>
  <si>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</si>
  <si>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</si>
  <si>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</si>
  <si>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</si>
  <si>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</si>
  <si>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</si>
  <si>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</si>
  <si>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</si>
  <si>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</si>
  <si>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</si>
  <si>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</si>
  <si>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</si>
  <si>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</si>
  <si>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</si>
  <si>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</si>
  <si>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</si>
  <si>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</si>
  <si>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</si>
  <si>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</si>
  <si>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</si>
  <si>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</si>
  <si>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</si>
  <si>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</si>
  <si>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</si>
  <si>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</si>
  <si>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</si>
  <si>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</si>
  <si>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</si>
  <si>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</si>
  <si>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</si>
  <si>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</si>
  <si>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</si>
  <si>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</si>
  <si>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</si>
  <si>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</si>
  <si>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</si>
  <si>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</si>
  <si>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</si>
  <si>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</si>
  <si>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</si>
  <si>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</si>
  <si>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</si>
  <si>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</si>
  <si>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</si>
  <si>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</si>
  <si>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</si>
  <si>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</si>
  <si>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</si>
  <si>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</si>
  <si>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</si>
  <si>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</si>
  <si>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</si>
  <si>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</si>
  <si>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</si>
  <si>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</si>
  <si>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</si>
  <si>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</si>
  <si>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</si>
  <si>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</si>
  <si>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</si>
  <si>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</si>
  <si>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</si>
  <si>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</si>
  <si>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</si>
  <si>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</si>
  <si>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</si>
  <si>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</si>
  <si>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</si>
  <si>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</si>
  <si>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</si>
  <si>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</si>
  <si>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</si>
  <si>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</si>
  <si>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</si>
  <si>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</si>
  <si>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</si>
  <si>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</si>
  <si>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</si>
  <si>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</si>
  <si>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</si>
  <si>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</si>
  <si>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</si>
  <si>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</si>
  <si>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</si>
  <si>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</si>
  <si>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</si>
  <si>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</si>
  <si>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</si>
  <si>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</si>
  <si>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</si>
  <si>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</si>
  <si>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</si>
  <si>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</si>
  <si>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</si>
  <si>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</si>
  <si>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</si>
  <si>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</si>
  <si>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</si>
  <si>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</si>
  <si>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</si>
  <si>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</si>
  <si>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</si>
  <si>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</si>
  <si>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</si>
  <si>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</si>
  <si>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</si>
  <si>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</si>
  <si>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</si>
  <si>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</si>
  <si>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</si>
  <si>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</si>
  <si>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</si>
  <si>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</si>
  <si>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</si>
  <si>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</si>
  <si>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</si>
  <si>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</si>
  <si>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</si>
  <si>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</si>
  <si>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</si>
  <si>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</si>
  <si>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</si>
  <si>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</si>
  <si>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</si>
  <si>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</si>
  <si>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</si>
  <si>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</si>
  <si>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</si>
  <si>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</si>
  <si>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</si>
  <si>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</si>
  <si>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</si>
  <si>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</si>
  <si>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</si>
  <si>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</si>
  <si>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</si>
  <si>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</si>
  <si>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</si>
  <si>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</si>
  <si>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</si>
  <si>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</si>
  <si>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</si>
  <si>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</si>
  <si>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</si>
  <si>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</si>
  <si>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</si>
  <si>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</si>
  <si>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</si>
  <si>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</si>
  <si>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</si>
  <si>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</si>
  <si>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</si>
  <si>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</si>
  <si>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</si>
  <si>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</si>
  <si>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</si>
  <si>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</si>
  <si>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</si>
  <si>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</si>
  <si>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</si>
  <si>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</si>
  <si>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</si>
  <si>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</si>
  <si>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</si>
  <si>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</si>
  <si>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</si>
  <si>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</si>
  <si>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</si>
  <si>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</si>
  <si>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</si>
  <si>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</si>
  <si>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</si>
  <si>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</si>
  <si>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</si>
  <si>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</si>
  <si>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</si>
  <si>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</si>
  <si>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</si>
  <si>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</si>
  <si>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</si>
  <si>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</si>
  <si>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</si>
  <si>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</si>
  <si>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</si>
  <si>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</si>
  <si>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</si>
  <si>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</si>
  <si>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</si>
  <si>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</si>
  <si>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</si>
  <si>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</si>
  <si>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</si>
  <si>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</si>
  <si>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</si>
  <si>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</si>
  <si>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</si>
  <si>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</si>
  <si>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</si>
  <si>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</si>
  <si>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</si>
  <si>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</si>
  <si>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</si>
  <si>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</si>
  <si>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</si>
  <si>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</si>
  <si>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</si>
  <si>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</si>
  <si>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</si>
  <si>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</si>
  <si>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</si>
  <si>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</si>
  <si>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</si>
  <si>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</si>
  <si>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</si>
  <si>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</si>
  <si>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</si>
  <si>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</si>
  <si>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</si>
  <si>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</si>
  <si>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</si>
  <si>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</si>
  <si>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</si>
  <si>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</si>
  <si>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</si>
  <si>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</si>
  <si>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</si>
  <si>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</si>
  <si>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</si>
  <si>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</si>
  <si>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</si>
  <si>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</si>
  <si>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</si>
  <si>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</si>
  <si>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</si>
  <si>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</si>
  <si>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</si>
  <si>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</si>
  <si>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</si>
  <si>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</si>
  <si>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</si>
  <si>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</si>
  <si>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</si>
  <si>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</si>
  <si>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</si>
  <si>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</si>
  <si>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</si>
  <si>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</si>
  <si>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</si>
  <si>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</si>
  <si>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</si>
  <si>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</si>
  <si>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</si>
  <si>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</si>
  <si>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</si>
  <si>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</si>
  <si>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</si>
  <si>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</si>
  <si>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</si>
  <si>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</si>
  <si>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</si>
  <si>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</si>
  <si>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</si>
  <si>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</si>
  <si>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</si>
  <si>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</si>
  <si>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</si>
  <si>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</si>
  <si>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</si>
  <si>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</si>
  <si>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</si>
  <si>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</si>
  <si>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</si>
  <si>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</si>
  <si>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</si>
  <si>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</si>
  <si>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</si>
  <si>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</si>
  <si>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</si>
  <si>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</si>
  <si>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</si>
  <si>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</si>
  <si>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</si>
  <si>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</si>
  <si>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</si>
  <si>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</si>
  <si>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</si>
  <si>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</si>
  <si>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</si>
  <si>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</si>
  <si>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</si>
  <si>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</si>
  <si>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</si>
  <si>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</si>
  <si>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</si>
  <si>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</si>
  <si>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</si>
  <si>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</si>
  <si>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</si>
  <si>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</si>
  <si>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</si>
  <si>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</si>
  <si>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</si>
  <si>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</si>
  <si>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</si>
  <si>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</si>
  <si>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</si>
  <si>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</si>
  <si>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</si>
  <si>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</si>
  <si>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</si>
  <si>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</si>
  <si>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</si>
  <si>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</si>
  <si>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</si>
  <si>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</si>
  <si>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</si>
  <si>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</si>
  <si>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</si>
  <si>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</si>
  <si>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</si>
  <si>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</si>
  <si>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</si>
  <si>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</si>
  <si>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</si>
  <si>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</si>
  <si>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</si>
  <si>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</si>
  <si>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</si>
  <si>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</si>
  <si>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</si>
  <si>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</si>
  <si>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</si>
  <si>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</si>
  <si>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</si>
  <si>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</si>
  <si>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</si>
  <si>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</si>
  <si>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</si>
  <si>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</si>
  <si>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</si>
  <si>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</si>
  <si>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</si>
  <si>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</si>
  <si>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</si>
  <si>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</si>
  <si>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</si>
  <si>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</si>
  <si>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</si>
  <si>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</si>
  <si>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</si>
  <si>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</si>
  <si>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</si>
  <si>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</si>
  <si>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</si>
  <si>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</si>
  <si>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</si>
  <si>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</si>
  <si>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</si>
  <si>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</si>
  <si>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</si>
  <si>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</si>
  <si>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</si>
  <si>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</si>
  <si>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</si>
  <si>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</si>
  <si>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</si>
  <si>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</si>
  <si>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</si>
  <si>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</si>
  <si>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</si>
  <si>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</si>
  <si>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</si>
  <si>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</si>
  <si>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</si>
  <si>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</si>
  <si>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</si>
  <si>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</si>
  <si>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</si>
  <si>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</si>
  <si>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</si>
  <si>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</si>
  <si>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</si>
  <si>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</si>
  <si>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</si>
  <si>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</si>
  <si>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</si>
  <si>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</si>
  <si>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</si>
  <si>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</si>
  <si>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</si>
  <si>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</si>
  <si>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</si>
  <si>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</si>
  <si>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</si>
  <si>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</si>
  <si>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</si>
  <si>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</si>
  <si>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</si>
  <si>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</si>
  <si>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</si>
  <si>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</si>
  <si>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</si>
  <si>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</si>
  <si>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</si>
  <si>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</si>
  <si>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</si>
  <si>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</si>
  <si>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</si>
  <si>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</si>
  <si>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</si>
  <si>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</si>
  <si>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</si>
  <si>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</si>
  <si>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</si>
  <si>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</si>
  <si>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</si>
  <si>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</si>
  <si>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</si>
  <si>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</si>
  <si>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</si>
  <si>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</si>
  <si>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</si>
  <si>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</si>
  <si>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</si>
  <si>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</si>
  <si>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</si>
  <si>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</si>
  <si>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</si>
  <si>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</si>
  <si>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</si>
  <si>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</si>
  <si>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</si>
  <si>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</si>
  <si>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</si>
  <si>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</si>
  <si>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</si>
  <si>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</si>
  <si>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</si>
  <si>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</si>
  <si>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</si>
  <si>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</si>
  <si>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</si>
  <si>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</si>
  <si>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</si>
  <si>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</si>
  <si>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</si>
  <si>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</si>
  <si>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</si>
  <si>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</si>
  <si>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</si>
  <si>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</si>
  <si>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</si>
  <si>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</si>
  <si>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</si>
  <si>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</si>
  <si>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</si>
  <si>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</si>
  <si>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</si>
  <si>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</si>
  <si>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</si>
  <si>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</si>
  <si>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</si>
  <si>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</si>
  <si>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</si>
  <si>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</si>
  <si>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</si>
  <si>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</si>
  <si>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</si>
  <si>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</si>
  <si>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</si>
  <si>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</si>
  <si>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</si>
  <si>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</si>
  <si>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</si>
  <si>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</si>
  <si>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</si>
  <si>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</si>
  <si>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</si>
  <si>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</si>
  <si>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</si>
  <si>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</si>
  <si>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</si>
  <si>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</si>
  <si>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</si>
  <si>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</si>
  <si>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</si>
  <si>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</si>
  <si>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</si>
  <si>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</si>
  <si>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</si>
  <si>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</si>
  <si>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</si>
  <si>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</si>
  <si>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</si>
  <si>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</si>
  <si>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</si>
  <si>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</si>
  <si>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</si>
  <si>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</si>
  <si>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</si>
  <si>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</si>
  <si>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</si>
  <si>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</si>
  <si>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</si>
  <si>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</si>
  <si>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</si>
  <si>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</si>
  <si>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</si>
  <si>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</si>
  <si>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</si>
  <si>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</si>
  <si>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</si>
  <si>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</si>
  <si>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</si>
  <si>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</si>
  <si>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</si>
  <si>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</si>
  <si>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</si>
  <si>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</si>
  <si>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</si>
  <si>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</si>
  <si>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</si>
  <si>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</si>
  <si>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</si>
  <si>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</si>
  <si>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</si>
  <si>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</si>
  <si>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</si>
  <si>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</si>
  <si>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</si>
  <si>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</si>
  <si>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</si>
  <si>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</si>
  <si>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</si>
  <si>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</si>
  <si>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</si>
  <si>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</si>
  <si>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</si>
  <si>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</si>
  <si>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</si>
  <si>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</si>
  <si>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</si>
  <si>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</si>
  <si>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</si>
  <si>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</si>
  <si>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</si>
  <si>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</si>
  <si>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</si>
  <si>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</si>
  <si>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</si>
  <si>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</si>
  <si>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</si>
  <si>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</si>
  <si>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</si>
  <si>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</si>
  <si>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</si>
  <si>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</si>
  <si>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</si>
  <si>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</si>
  <si>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</si>
  <si>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</si>
  <si>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</si>
  <si>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</si>
  <si>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</si>
  <si>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</si>
  <si>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</si>
  <si>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</si>
  <si>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</si>
  <si>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</si>
  <si>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</si>
  <si>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</si>
  <si>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</si>
  <si>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</si>
  <si>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</si>
  <si>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</si>
  <si>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</si>
  <si>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</si>
  <si>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</si>
  <si>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</si>
  <si>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</si>
  <si>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</si>
  <si>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</si>
  <si>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</si>
  <si>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</si>
  <si>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</si>
  <si>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</si>
  <si>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</si>
  <si>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</si>
  <si>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</si>
  <si>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</si>
  <si>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</si>
  <si>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</si>
  <si>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</si>
  <si>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</si>
  <si>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</si>
  <si>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</si>
  <si>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</si>
  <si>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</si>
  <si>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</si>
  <si>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</si>
  <si>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</si>
  <si>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</si>
  <si>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</si>
  <si>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</si>
  <si>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</si>
  <si>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</si>
  <si>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</si>
  <si>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</si>
  <si>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</si>
  <si>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</si>
  <si>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</si>
  <si>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</si>
  <si>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</si>
  <si>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</si>
  <si>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</si>
  <si>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</si>
  <si>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</si>
  <si>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</si>
  <si>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</si>
  <si>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</si>
  <si>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</si>
  <si>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</si>
  <si>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</si>
  <si>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</si>
  <si>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</si>
  <si>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</si>
  <si>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</si>
  <si>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</si>
  <si>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</si>
  <si>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</si>
  <si>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</si>
  <si>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</si>
  <si>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</si>
  <si>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</si>
  <si>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</si>
  <si>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</si>
  <si>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</si>
  <si>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</si>
  <si>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</si>
  <si>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</si>
  <si>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</si>
  <si>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</si>
  <si>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</si>
  <si>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</si>
  <si>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</si>
  <si>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</si>
  <si>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</si>
  <si>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</si>
  <si>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</si>
  <si>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</si>
  <si>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</si>
  <si>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</si>
  <si>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</si>
  <si>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</si>
  <si>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</si>
  <si>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</si>
  <si>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</si>
  <si>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</si>
  <si>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</si>
  <si>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</si>
  <si>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</si>
  <si>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</si>
  <si>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</si>
  <si>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</si>
  <si>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</si>
  <si>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</si>
  <si>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</si>
  <si>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</si>
  <si>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</si>
  <si>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</si>
  <si>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</si>
  <si>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</si>
  <si>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</si>
  <si>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</si>
  <si>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</si>
  <si>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</si>
  <si>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</si>
  <si>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</si>
  <si>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</si>
  <si>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</si>
  <si>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</si>
  <si>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</si>
  <si>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</si>
  <si>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</si>
  <si>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</si>
  <si>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</si>
  <si>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</si>
  <si>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</si>
  <si>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</si>
  <si>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</si>
  <si>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</si>
  <si>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</si>
  <si>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</si>
  <si>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</si>
  <si>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</si>
  <si>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</si>
  <si>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</si>
  <si>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</si>
  <si>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</si>
  <si>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</si>
  <si>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</si>
  <si>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</si>
  <si>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</si>
  <si>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</si>
  <si>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</si>
  <si>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</si>
  <si>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</si>
  <si>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</si>
  <si>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</si>
  <si>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</si>
  <si>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</si>
  <si>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</si>
  <si>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</si>
  <si>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</si>
  <si>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</si>
  <si>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</si>
  <si>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</si>
  <si>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</si>
  <si>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</si>
  <si>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</si>
  <si>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</si>
  <si>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</si>
  <si>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</si>
  <si>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</si>
  <si>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</si>
  <si>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</si>
  <si>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</si>
  <si>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</si>
  <si>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</si>
  <si>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</si>
  <si>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</si>
  <si>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</si>
  <si>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</si>
  <si>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</si>
  <si>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</si>
  <si>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</si>
  <si>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</si>
  <si>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</si>
  <si>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</si>
  <si>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</si>
  <si>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</si>
  <si>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</si>
  <si>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</si>
  <si>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</si>
  <si>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</si>
  <si>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</si>
  <si>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</si>
  <si>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</si>
  <si>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</si>
  <si>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</si>
  <si>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</si>
  <si>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</si>
  <si>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</si>
  <si>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</si>
  <si>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</si>
  <si>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</si>
  <si>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</si>
  <si>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</si>
  <si>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</si>
  <si>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</si>
  <si>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</si>
  <si>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</si>
  <si>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</si>
  <si>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</si>
  <si>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</si>
  <si>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</si>
  <si>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</si>
  <si>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</si>
  <si>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</si>
  <si>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</si>
  <si>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</si>
  <si>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</si>
  <si>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</si>
  <si>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</si>
  <si>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</si>
  <si>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</si>
  <si>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</si>
  <si>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</si>
  <si>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</si>
  <si>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</si>
  <si>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</si>
  <si>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</si>
  <si>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</si>
  <si>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</si>
  <si>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</si>
  <si>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</si>
  <si>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</si>
  <si>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</si>
  <si>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</si>
  <si>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</si>
  <si>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</si>
  <si>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</si>
  <si>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</si>
  <si>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</si>
  <si>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</si>
  <si>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</si>
  <si>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</si>
  <si>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</si>
  <si>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</si>
  <si>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</si>
  <si>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</si>
  <si>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</si>
  <si>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</si>
  <si>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</si>
  <si>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</si>
  <si>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</si>
  <si>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</si>
  <si>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</si>
  <si>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</si>
  <si>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</si>
  <si>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</si>
  <si>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</si>
  <si>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</si>
  <si>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</si>
  <si>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</si>
  <si>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</si>
  <si>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</si>
  <si>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</si>
  <si>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</si>
  <si>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</si>
  <si>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</si>
  <si>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</si>
  <si>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</si>
  <si>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</si>
  <si>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</si>
  <si>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</si>
  <si>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</si>
  <si>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</si>
  <si>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</si>
  <si>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</si>
  <si>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</si>
  <si>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</si>
  <si>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</si>
  <si>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</si>
  <si>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</si>
  <si>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</si>
  <si>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</si>
  <si>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</si>
  <si>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</si>
  <si>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</si>
  <si>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</si>
  <si>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</si>
  <si>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</si>
  <si>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</si>
  <si>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</si>
  <si>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</si>
  <si>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</si>
  <si>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</si>
  <si>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</si>
  <si>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</si>
  <si>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</si>
  <si>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</si>
  <si>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</si>
  <si>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</si>
  <si>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</si>
  <si>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</si>
  <si>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</si>
  <si>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</si>
  <si>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</si>
  <si>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</si>
  <si>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</si>
  <si>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</si>
  <si>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</si>
  <si>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</si>
  <si>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</si>
  <si>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</si>
  <si>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</si>
  <si>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</si>
  <si>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</si>
  <si>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</si>
  <si>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</si>
  <si>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</si>
  <si>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</si>
  <si>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</si>
  <si>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</si>
  <si>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</si>
  <si>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</si>
  <si>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</si>
  <si>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</si>
  <si>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</si>
  <si>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</si>
  <si>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</si>
  <si>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</si>
  <si>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</si>
  <si>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</si>
  <si>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</si>
  <si>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</si>
  <si>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</si>
  <si>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</si>
  <si>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</si>
  <si>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</si>
  <si>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</si>
  <si>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</si>
  <si>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</si>
  <si>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</si>
  <si>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</si>
  <si>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</si>
  <si>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</si>
  <si>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</si>
  <si>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</si>
  <si>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</si>
  <si>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</si>
  <si>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</si>
  <si>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</si>
  <si>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</si>
  <si>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</si>
  <si>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</si>
  <si>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</si>
  <si>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</si>
  <si>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</si>
  <si>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</si>
  <si>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</si>
  <si>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</si>
  <si>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</si>
  <si>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</si>
  <si>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</si>
  <si>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</si>
  <si>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</si>
  <si>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</si>
  <si>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</si>
  <si>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</si>
  <si>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</si>
  <si>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</si>
  <si>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</si>
  <si>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</si>
  <si>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</si>
  <si>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</si>
  <si>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</si>
  <si>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</si>
  <si>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</si>
  <si>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</si>
  <si>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</si>
  <si>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</si>
  <si>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</si>
  <si>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</si>
  <si>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</si>
  <si>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</si>
  <si>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</si>
  <si>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</si>
  <si>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</si>
  <si>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</si>
  <si>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</si>
  <si>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</si>
  <si>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</si>
  <si>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</si>
  <si>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</si>
  <si>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</si>
  <si>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</si>
  <si>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</si>
  <si>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</si>
  <si>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</si>
  <si>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</si>
  <si>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</si>
  <si>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</si>
  <si>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</si>
  <si>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</si>
  <si>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</si>
  <si>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</si>
  <si>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</si>
  <si>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</si>
  <si>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</si>
  <si>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</si>
  <si>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</si>
  <si>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</si>
  <si>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</si>
  <si>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</si>
  <si>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</si>
  <si>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</si>
  <si>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</si>
  <si>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</si>
  <si>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</si>
  <si>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</si>
  <si>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</si>
  <si>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</si>
  <si>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</si>
  <si>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</si>
  <si>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</si>
  <si>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</si>
  <si>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</si>
  <si>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</si>
  <si>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</si>
  <si>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</si>
  <si>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</si>
  <si>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</si>
  <si>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</si>
  <si>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</si>
  <si>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</si>
  <si>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</si>
  <si>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</si>
  <si>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</si>
  <si>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</si>
  <si>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</si>
  <si>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</si>
  <si>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</si>
  <si>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</si>
  <si>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</si>
  <si>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</si>
  <si>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</si>
  <si>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</si>
  <si>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</si>
  <si>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</si>
  <si>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</si>
  <si>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</si>
  <si>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</si>
  <si>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</si>
  <si>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</si>
  <si>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</si>
  <si>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</si>
  <si>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</si>
  <si>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</si>
  <si>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</si>
  <si>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</si>
  <si>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</si>
  <si>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</si>
  <si>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</si>
  <si>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</si>
  <si>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</si>
  <si>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</si>
  <si>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</si>
  <si>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</si>
  <si>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</si>
  <si>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</si>
  <si>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</si>
  <si>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</si>
  <si>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</si>
  <si>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</si>
  <si>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</si>
  <si>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</si>
  <si>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</si>
  <si>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</si>
  <si>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</si>
  <si>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</si>
  <si>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</si>
  <si>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</si>
  <si>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</si>
  <si>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</si>
  <si>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</si>
  <si>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</si>
  <si>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</si>
  <si>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</si>
  <si>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</si>
  <si>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</si>
  <si>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</si>
  <si>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</si>
  <si>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</si>
  <si>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</si>
  <si>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</si>
  <si>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</si>
  <si>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</si>
  <si>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</si>
  <si>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</si>
  <si>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</si>
  <si>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</si>
  <si>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</si>
  <si>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</si>
  <si>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</si>
  <si>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</si>
  <si>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</si>
  <si>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</si>
  <si>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</si>
  <si>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</si>
  <si>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</si>
  <si>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</si>
  <si>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</si>
  <si>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</si>
  <si>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</si>
  <si>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</si>
  <si>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</si>
  <si>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</si>
  <si>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</si>
  <si>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</si>
  <si>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</si>
  <si>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</si>
  <si>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</si>
  <si>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</si>
  <si>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</si>
  <si>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</si>
  <si>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</si>
  <si>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</si>
  <si>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</si>
  <si>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</si>
  <si>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</si>
  <si>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</si>
  <si>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</si>
  <si>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</si>
  <si>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</si>
  <si>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</si>
  <si>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</si>
  <si>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</si>
  <si>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</si>
  <si>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</si>
  <si>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</si>
  <si>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</si>
  <si>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</si>
  <si>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</si>
  <si>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</si>
  <si>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</si>
  <si>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</si>
  <si>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</si>
  <si>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</si>
  <si>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</si>
  <si>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</si>
  <si>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</si>
  <si>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</si>
  <si>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</si>
  <si>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</si>
  <si>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</si>
  <si>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</si>
  <si>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</si>
  <si>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</si>
  <si>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</si>
  <si>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</si>
  <si>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</si>
  <si>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</si>
  <si>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</si>
  <si>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</si>
  <si>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</si>
  <si>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</si>
  <si>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</si>
  <si>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</si>
  <si>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</si>
  <si>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</si>
  <si>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</si>
  <si>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</si>
  <si>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</si>
  <si>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</si>
  <si>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</si>
  <si>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</si>
  <si>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</si>
  <si>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</si>
  <si>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</si>
  <si>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</si>
  <si>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</si>
  <si>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</si>
  <si>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</si>
  <si>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</si>
  <si>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</si>
  <si>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</si>
  <si>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</si>
  <si>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</si>
  <si>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</si>
  <si>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</si>
  <si>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</si>
  <si>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</si>
  <si>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</si>
  <si>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</si>
  <si>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</si>
  <si>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</si>
  <si>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</si>
  <si>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</si>
  <si>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</si>
  <si>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</si>
  <si>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</si>
  <si>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</si>
  <si>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</si>
  <si>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</si>
  <si>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</si>
  <si>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</si>
  <si>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</si>
  <si>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</si>
  <si>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</si>
  <si>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</si>
  <si>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</si>
  <si>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</si>
  <si>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</si>
  <si>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</si>
  <si>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</si>
  <si>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</si>
  <si>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</si>
  <si>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</si>
  <si>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</si>
  <si>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</si>
  <si>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</si>
  <si>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</si>
  <si>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</si>
  <si>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</si>
  <si>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</si>
  <si>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</si>
  <si>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</si>
  <si>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</si>
  <si>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</si>
  <si>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</si>
  <si>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</si>
  <si>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</si>
  <si>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</si>
  <si>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</si>
  <si>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</si>
  <si>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</si>
  <si>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</si>
  <si>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</si>
  <si>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</si>
  <si>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</si>
  <si>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</si>
  <si>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</si>
  <si>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</si>
  <si>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</si>
  <si>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</si>
  <si>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</si>
  <si>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</si>
  <si>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</si>
  <si>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</si>
  <si>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</si>
  <si>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</si>
  <si>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</si>
  <si>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</si>
  <si>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</si>
  <si>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</si>
  <si>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</si>
  <si>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</si>
  <si>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</si>
  <si>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</si>
  <si>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</si>
  <si>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</si>
  <si>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</si>
  <si>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</si>
  <si>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</si>
  <si>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</si>
  <si>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</si>
  <si>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</si>
  <si>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</si>
  <si>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</si>
  <si>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</si>
  <si>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</si>
  <si>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</si>
  <si>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</si>
  <si>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</si>
  <si>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</si>
  <si>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</si>
  <si>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</si>
  <si>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</si>
  <si>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</si>
  <si>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</si>
  <si>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</si>
  <si>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</si>
  <si>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</si>
  <si>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</si>
  <si>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</si>
  <si>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</si>
  <si>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</si>
  <si>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</si>
  <si>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</si>
  <si>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</si>
  <si>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</si>
  <si>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</si>
  <si>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</si>
  <si>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</si>
  <si>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</si>
  <si>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</si>
  <si>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</si>
  <si>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</si>
  <si>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</si>
  <si>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</si>
  <si>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</si>
  <si>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</si>
  <si>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</si>
  <si>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</si>
  <si>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</si>
  <si>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</si>
  <si>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</si>
  <si>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</si>
  <si>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</si>
  <si>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</si>
  <si>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</si>
  <si>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</si>
  <si>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</si>
  <si>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</si>
  <si>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</si>
  <si>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</si>
  <si>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</si>
  <si>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</si>
  <si>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</si>
  <si>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</si>
  <si>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</si>
  <si>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</si>
  <si>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</si>
  <si>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</si>
  <si>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</si>
  <si>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</si>
  <si>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</si>
  <si>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</si>
  <si>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</si>
  <si>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</si>
  <si>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</si>
  <si>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</si>
  <si>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</si>
  <si>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</si>
  <si>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</si>
  <si>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</si>
  <si>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</si>
  <si>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</si>
  <si>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</si>
  <si>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</si>
  <si>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</si>
  <si>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</si>
  <si>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</si>
  <si>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</si>
  <si>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</si>
  <si>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</si>
  <si>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</si>
  <si>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</si>
  <si>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</si>
  <si>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</si>
  <si>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</si>
  <si>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</si>
  <si>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</si>
  <si>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</si>
  <si>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</si>
  <si>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</si>
  <si>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</si>
  <si>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</si>
  <si>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</si>
  <si>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</si>
  <si>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</si>
  <si>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</si>
  <si>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</si>
  <si>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</si>
  <si>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</si>
  <si>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</si>
  <si>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</si>
  <si>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</si>
  <si>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</si>
  <si>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</si>
  <si>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</si>
  <si>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</si>
  <si>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</si>
  <si>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</si>
  <si>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</si>
  <si>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</si>
  <si>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</si>
  <si>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</si>
  <si>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</si>
  <si>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</si>
  <si>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</si>
  <si>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</si>
  <si>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</si>
  <si>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</si>
  <si>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</si>
  <si>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</si>
  <si>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</si>
  <si>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</si>
  <si>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</si>
  <si>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</si>
  <si>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</si>
  <si>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</si>
  <si>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</si>
  <si>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</si>
  <si>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</si>
  <si>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</si>
  <si>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</si>
  <si>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</si>
  <si>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</si>
  <si>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</si>
  <si>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</si>
  <si>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</si>
  <si>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</si>
  <si>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</si>
  <si>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</si>
  <si>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</si>
  <si>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</si>
  <si>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</si>
  <si>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</si>
  <si>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</si>
  <si>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</si>
  <si>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</si>
  <si>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</si>
  <si>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</si>
  <si>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</si>
  <si>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</si>
  <si>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</si>
  <si>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</si>
  <si>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</si>
  <si>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</si>
  <si>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</si>
  <si>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</si>
  <si>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</si>
  <si>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</si>
  <si>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</si>
  <si>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</si>
  <si>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</si>
  <si>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</si>
  <si>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</si>
  <si>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</si>
  <si>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</si>
  <si>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</si>
  <si>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</si>
  <si>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</si>
  <si>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</si>
  <si>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</si>
  <si>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</si>
  <si>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</si>
  <si>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</si>
  <si>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</si>
  <si>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</si>
  <si>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</si>
  <si>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</si>
  <si>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</si>
  <si>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</si>
  <si>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</si>
  <si>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</si>
  <si>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</si>
  <si>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</si>
  <si>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</si>
  <si>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</si>
  <si>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</si>
  <si>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</si>
  <si>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</si>
  <si>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</si>
  <si>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</si>
  <si>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</si>
  <si>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</si>
  <si>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</si>
  <si>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</si>
  <si>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</si>
  <si>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</si>
  <si>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</si>
  <si>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</si>
  <si>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</si>
  <si>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</si>
  <si>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</si>
  <si>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</si>
  <si>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</si>
  <si>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</si>
  <si>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</si>
  <si>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</si>
  <si>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</si>
  <si>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</si>
  <si>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</si>
  <si>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</si>
  <si>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</si>
  <si>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</si>
  <si>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</si>
  <si>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</si>
  <si>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</si>
  <si>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</si>
  <si>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</si>
  <si>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</si>
  <si>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</si>
  <si>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</si>
  <si>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</si>
  <si>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</si>
  <si>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</si>
  <si>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</si>
  <si>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</si>
  <si>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</si>
  <si>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</si>
  <si>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</si>
  <si>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</si>
  <si>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</si>
  <si>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</si>
  <si>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</si>
  <si>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</si>
  <si>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</si>
  <si>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</si>
  <si>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</si>
  <si>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</si>
  <si>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</si>
  <si>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</si>
  <si>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</si>
  <si>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</si>
  <si>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</si>
  <si>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</si>
  <si>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</si>
  <si>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</si>
  <si>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</si>
  <si>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</si>
  <si>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</si>
  <si>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</si>
  <si>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</si>
  <si>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</si>
  <si>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</si>
  <si>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</si>
  <si>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</si>
  <si>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</si>
  <si>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</si>
  <si>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</si>
  <si>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</si>
  <si>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</si>
  <si>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</si>
  <si>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</si>
  <si>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</si>
  <si>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</si>
  <si>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</si>
  <si>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</si>
  <si>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</si>
  <si>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</si>
  <si>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</si>
  <si>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</si>
  <si>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</si>
  <si>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</si>
  <si>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</si>
  <si>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</si>
  <si>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</si>
  <si>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</si>
  <si>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</si>
  <si>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</si>
  <si>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</si>
  <si>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</si>
  <si>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</si>
  <si>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</si>
  <si>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</si>
  <si>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</si>
  <si>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</si>
  <si>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</si>
  <si>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</si>
  <si>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</si>
  <si>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</si>
  <si>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</si>
  <si>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</si>
  <si>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</si>
  <si>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</si>
  <si>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</si>
  <si>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</si>
  <si>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</si>
  <si>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</si>
  <si>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</si>
  <si>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</si>
  <si>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</si>
  <si>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</si>
  <si>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</si>
  <si>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</si>
  <si>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</si>
  <si>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</si>
  <si>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</si>
  <si>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</si>
  <si>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</si>
  <si>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</si>
  <si>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</si>
  <si>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</si>
  <si>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</si>
  <si>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</si>
  <si>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</si>
  <si>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</si>
  <si>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</si>
  <si>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</si>
  <si>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</si>
  <si>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</si>
  <si>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</si>
  <si>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</si>
  <si>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</si>
  <si>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</si>
  <si>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</si>
  <si>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</si>
  <si>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</si>
  <si>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</si>
  <si>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</si>
  <si>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</si>
  <si>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</si>
  <si>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</si>
  <si>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</si>
  <si>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</si>
  <si>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</si>
  <si>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</si>
  <si>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</si>
  <si>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</si>
  <si>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</si>
  <si>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</si>
  <si>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</si>
  <si>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</si>
  <si>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</si>
  <si>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</si>
  <si>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</si>
  <si>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</si>
  <si>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</si>
  <si>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</si>
  <si>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</si>
  <si>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</si>
  <si>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</si>
  <si>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</si>
  <si>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</si>
  <si>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</si>
  <si>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</si>
  <si>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</si>
  <si>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</si>
  <si>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</si>
  <si>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</si>
  <si>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</si>
  <si>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</si>
  <si>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</si>
  <si>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</si>
  <si>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</si>
  <si>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</si>
  <si>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</si>
  <si>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</si>
  <si>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</si>
  <si>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</si>
  <si>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</si>
  <si>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</si>
  <si>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</si>
  <si>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</si>
  <si>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</si>
  <si>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</si>
  <si>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</si>
  <si>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</si>
  <si>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</si>
  <si>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</si>
  <si>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</si>
  <si>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</si>
  <si>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</si>
  <si>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</si>
  <si>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</si>
  <si>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</si>
  <si>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</si>
  <si>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</si>
  <si>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</si>
  <si>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</si>
  <si>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</si>
  <si>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</si>
  <si>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</si>
  <si>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</si>
  <si>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</si>
  <si>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</si>
  <si>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</si>
  <si>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</si>
  <si>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</si>
  <si>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</si>
  <si>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</si>
  <si>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</si>
  <si>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</si>
  <si>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</si>
  <si>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</si>
  <si>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</si>
  <si>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</si>
  <si>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</si>
  <si>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</si>
  <si>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</si>
  <si>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</si>
  <si>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</si>
  <si>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</si>
  <si>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</si>
  <si>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</si>
  <si>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</si>
  <si>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</si>
  <si>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</si>
  <si>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</si>
  <si>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</si>
  <si>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</si>
  <si>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</si>
  <si>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</si>
  <si>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</si>
  <si>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</si>
  <si>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</si>
  <si>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</si>
  <si>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</si>
  <si>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</si>
  <si>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</si>
  <si>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</si>
  <si>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</si>
  <si>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</si>
  <si>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</si>
  <si>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</si>
  <si>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</si>
  <si>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</si>
  <si>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</si>
  <si>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</si>
  <si>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</si>
  <si>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</si>
  <si>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</si>
  <si>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</si>
  <si>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</si>
  <si>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</si>
  <si>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</si>
  <si>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</si>
  <si>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</si>
  <si>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</si>
  <si>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</si>
  <si>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</si>
  <si>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</si>
  <si>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</si>
  <si>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</si>
  <si>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</si>
  <si>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</si>
  <si>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</si>
  <si>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</si>
  <si>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</si>
  <si>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</si>
  <si>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</si>
  <si>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</si>
  <si>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</si>
  <si>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</si>
  <si>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</si>
  <si>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</si>
  <si>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</si>
  <si>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</si>
  <si>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</si>
  <si>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</si>
  <si>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</si>
  <si>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</si>
  <si>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</si>
  <si>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</si>
  <si>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</si>
  <si>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</si>
  <si>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</si>
  <si>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</si>
  <si>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</si>
  <si>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</si>
  <si>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</si>
  <si>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</si>
  <si>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</si>
  <si>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</si>
  <si>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</si>
  <si>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</si>
  <si>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</si>
  <si>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</si>
  <si>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</si>
  <si>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</si>
  <si>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</si>
  <si>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</si>
  <si>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</si>
  <si>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</si>
  <si>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</si>
  <si>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</si>
  <si>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</si>
  <si>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</si>
  <si>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</si>
  <si>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</si>
  <si>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</si>
  <si>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</si>
  <si>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</si>
  <si>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</si>
  <si>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</si>
  <si>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</si>
  <si>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</si>
  <si>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</si>
  <si>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</si>
  <si>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</si>
  <si>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</si>
  <si>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</si>
  <si>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</si>
  <si>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</si>
  <si>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</si>
  <si>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</si>
  <si>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</si>
  <si>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</si>
  <si>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</si>
  <si>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</si>
  <si>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</si>
  <si>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</si>
  <si>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</si>
  <si>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</si>
  <si>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</si>
  <si>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</si>
  <si>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</si>
  <si>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</si>
  <si>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</si>
  <si>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</si>
  <si>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</si>
  <si>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</si>
  <si>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</si>
  <si>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</si>
  <si>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</si>
  <si>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</si>
  <si>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</si>
  <si>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</si>
  <si>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</si>
  <si>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</si>
  <si>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</si>
  <si>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</si>
  <si>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</si>
  <si>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</si>
  <si>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</si>
  <si>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</si>
  <si>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</si>
  <si>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</si>
  <si>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</si>
  <si>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</si>
  <si>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</si>
  <si>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</si>
  <si>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</si>
  <si>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</si>
  <si>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</si>
  <si>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</si>
  <si>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</si>
  <si>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</si>
  <si>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</si>
  <si>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</si>
  <si>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</si>
  <si>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</si>
  <si>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</si>
  <si>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</si>
  <si>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</si>
  <si>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</si>
  <si>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</si>
  <si>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</si>
  <si>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</si>
  <si>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</si>
  <si>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</si>
  <si>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</si>
  <si>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</si>
  <si>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</si>
  <si>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</si>
  <si>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</si>
  <si>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</si>
  <si>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</si>
  <si>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</si>
  <si>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</si>
  <si>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</si>
  <si>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</si>
  <si>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</si>
  <si>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</si>
  <si>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</si>
  <si>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</si>
  <si>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</si>
  <si>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</si>
  <si>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</si>
  <si>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</si>
  <si>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</si>
  <si>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</si>
  <si>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</si>
  <si>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</si>
  <si>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</si>
  <si>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</si>
  <si>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</si>
  <si>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</si>
  <si>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</si>
  <si>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</si>
  <si>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</si>
  <si>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</si>
  <si>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</si>
  <si>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</si>
  <si>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</si>
  <si>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</si>
  <si>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</si>
  <si>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</si>
  <si>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</si>
  <si>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</si>
  <si>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</si>
  <si>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</si>
  <si>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</si>
  <si>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</si>
  <si>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</si>
  <si>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</si>
  <si>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</si>
  <si>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</si>
  <si>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</si>
  <si>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</si>
  <si>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</si>
  <si>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</si>
  <si>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</si>
  <si>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</si>
  <si>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</si>
  <si>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</si>
  <si>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</si>
  <si>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</si>
  <si>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</si>
  <si>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</si>
  <si>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</si>
  <si>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</si>
  <si>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</si>
  <si>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</si>
  <si>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</si>
  <si>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</si>
  <si>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</si>
  <si>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</si>
  <si>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</si>
  <si>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</si>
  <si>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</si>
  <si>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</si>
  <si>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</si>
  <si>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</si>
  <si>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</si>
  <si>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</si>
  <si>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</si>
  <si>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</si>
  <si>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</si>
  <si>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</si>
  <si>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</si>
  <si>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</si>
  <si>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</si>
  <si>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</si>
  <si>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</si>
  <si>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</si>
  <si>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</si>
  <si>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</si>
  <si>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</si>
  <si>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</si>
  <si>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</si>
  <si>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</si>
  <si>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</si>
  <si>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</si>
  <si>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</si>
  <si>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</si>
  <si>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</si>
  <si>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</si>
  <si>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</si>
  <si>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</si>
  <si>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</si>
  <si>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</si>
  <si>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</si>
  <si>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</si>
  <si>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</si>
  <si>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</si>
  <si>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</si>
  <si>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</si>
  <si>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</si>
  <si>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</si>
  <si>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</si>
  <si>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</si>
  <si>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</si>
  <si>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</si>
  <si>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</si>
  <si>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</si>
  <si>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</si>
  <si>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</si>
  <si>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</si>
  <si>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</si>
  <si>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</si>
  <si>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</si>
  <si>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</si>
  <si>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</si>
  <si>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</si>
  <si>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</si>
  <si>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</si>
  <si>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</si>
  <si>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</si>
  <si>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</si>
  <si>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</si>
  <si>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</si>
  <si>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</si>
  <si>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</si>
  <si>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</si>
  <si>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</si>
  <si>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</si>
  <si>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</si>
  <si>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</si>
  <si>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</si>
  <si>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</si>
  <si>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</si>
  <si>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</si>
  <si>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</si>
  <si>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</si>
  <si>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</si>
  <si>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</si>
  <si>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</si>
  <si>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</si>
  <si>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</si>
  <si>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</si>
  <si>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</si>
  <si>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</si>
  <si>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</si>
  <si>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</si>
  <si>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</si>
  <si>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</si>
  <si>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</si>
  <si>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</si>
  <si>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</si>
  <si>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</si>
  <si>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</si>
  <si>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</si>
  <si>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</si>
  <si>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</si>
  <si>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</si>
  <si>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</si>
  <si>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</si>
  <si>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</si>
  <si>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</si>
  <si>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</si>
  <si>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</si>
  <si>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</si>
  <si>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</si>
  <si>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</si>
  <si>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</si>
  <si>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</si>
  <si>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</si>
  <si>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</si>
  <si>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</si>
  <si>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</si>
  <si>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</si>
  <si>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</si>
  <si>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</si>
  <si>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</si>
  <si>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</si>
  <si>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</si>
  <si>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</si>
  <si>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</si>
  <si>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</si>
  <si>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</si>
  <si>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</si>
  <si>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</si>
  <si>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</si>
  <si>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</si>
  <si>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</si>
  <si>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</si>
  <si>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</si>
  <si>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</si>
  <si>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</si>
  <si>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</si>
  <si>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</si>
  <si>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</si>
  <si>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</si>
  <si>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</si>
  <si>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</si>
  <si>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</si>
  <si>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</si>
  <si>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</si>
  <si>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</si>
  <si>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</si>
  <si>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</si>
  <si>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</si>
  <si>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</si>
  <si>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</si>
  <si>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</si>
  <si>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</si>
  <si>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</si>
  <si>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</si>
  <si>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</si>
  <si>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</si>
  <si>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</si>
  <si>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</si>
  <si>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</si>
  <si>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</si>
  <si>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</si>
  <si>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</si>
  <si>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</si>
  <si>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</si>
  <si>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</si>
  <si>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</si>
  <si>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</si>
  <si>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</si>
  <si>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</si>
  <si>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</si>
  <si>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</si>
  <si>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</si>
  <si>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</si>
  <si>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</si>
  <si>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</si>
  <si>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</si>
  <si>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</si>
  <si>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</si>
  <si>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</si>
  <si>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</si>
  <si>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</si>
  <si>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</si>
  <si>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</si>
  <si>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</si>
  <si>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</si>
  <si>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</si>
  <si>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</si>
  <si>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</si>
  <si>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</si>
  <si>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</si>
  <si>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</si>
  <si>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</si>
  <si>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</si>
  <si>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</si>
  <si>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</si>
  <si>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</si>
  <si>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</si>
  <si>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</si>
  <si>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</si>
  <si>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</si>
  <si>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</si>
  <si>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</si>
  <si>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</si>
  <si>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</si>
  <si>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</si>
  <si>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</si>
  <si>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</si>
  <si>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</si>
  <si>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</si>
  <si>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</si>
  <si>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</si>
  <si>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</si>
  <si>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</si>
  <si>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</si>
  <si>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</si>
  <si>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</si>
  <si>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</si>
  <si>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</si>
  <si>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</si>
  <si>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</si>
  <si>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</si>
  <si>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</si>
  <si>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</si>
  <si>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</si>
  <si>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</si>
  <si>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</si>
  <si>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</si>
  <si>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</si>
  <si>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</si>
  <si>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</si>
  <si>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</si>
  <si>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</si>
  <si>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</si>
  <si>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</si>
  <si>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</si>
  <si>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</si>
  <si>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</si>
  <si>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</si>
  <si>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</si>
  <si>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</si>
  <si>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</si>
  <si>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</si>
  <si>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</si>
  <si>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</si>
  <si>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</si>
  <si>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</si>
  <si>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</si>
  <si>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</si>
  <si>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</si>
  <si>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</si>
  <si>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</si>
  <si>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</si>
  <si>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</si>
  <si>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</si>
  <si>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</si>
  <si>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</si>
  <si>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</si>
  <si>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</si>
  <si>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</si>
  <si>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</si>
  <si>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</si>
  <si>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</si>
  <si>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</si>
  <si>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</si>
  <si>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</si>
  <si>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</si>
  <si>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</si>
  <si>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</si>
  <si>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</si>
  <si>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</si>
  <si>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</si>
  <si>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</si>
  <si>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</si>
  <si>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</si>
  <si>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</si>
  <si>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</si>
  <si>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</si>
  <si>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</si>
  <si>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</si>
  <si>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</si>
  <si>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</si>
  <si>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</si>
  <si>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</si>
  <si>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</si>
  <si>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</si>
  <si>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</si>
  <si>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</si>
  <si>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</si>
  <si>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</si>
  <si>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</si>
  <si>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</si>
  <si>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</si>
  <si>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</si>
  <si>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</si>
  <si>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</si>
  <si>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</si>
  <si>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</si>
  <si>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</si>
  <si>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</si>
  <si>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</si>
  <si>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</si>
  <si>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</si>
  <si>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</si>
  <si>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</si>
  <si>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</si>
  <si>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</si>
  <si>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</si>
  <si>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</si>
  <si>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</si>
  <si>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</si>
  <si>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</si>
  <si>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</si>
  <si>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</si>
  <si>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</si>
  <si>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</si>
  <si>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</si>
  <si>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</si>
  <si>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</si>
  <si>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</si>
  <si>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</si>
  <si>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</si>
  <si>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</si>
  <si>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</si>
  <si>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</si>
  <si>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</si>
  <si>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</si>
  <si>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</si>
  <si>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</si>
  <si>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</si>
  <si>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</si>
  <si>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</si>
  <si>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</si>
  <si>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</si>
  <si>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</si>
  <si>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</si>
  <si>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</si>
  <si>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</si>
  <si>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</si>
  <si>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</si>
  <si>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</si>
  <si>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</si>
  <si>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</si>
  <si>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</si>
  <si>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</si>
  <si>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</si>
  <si>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</si>
  <si>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</si>
  <si>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</si>
  <si>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</si>
  <si>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</si>
  <si>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</si>
  <si>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</si>
  <si>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</si>
  <si>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</si>
  <si>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</si>
  <si>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</si>
  <si>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</si>
  <si>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</si>
  <si>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</si>
  <si>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</si>
  <si>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</si>
  <si>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</si>
  <si>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</si>
  <si>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</si>
  <si>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</si>
  <si>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</si>
  <si>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</si>
  <si>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</si>
  <si>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</si>
  <si>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</si>
  <si>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</si>
  <si>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</si>
  <si>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</si>
  <si>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</si>
  <si>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</si>
  <si>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</si>
  <si>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</si>
  <si>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</si>
  <si>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</si>
  <si>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</si>
  <si>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</si>
  <si>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</si>
  <si>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</si>
  <si>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</si>
  <si>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</si>
  <si>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</si>
  <si>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</si>
  <si>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</si>
  <si>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</si>
  <si>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</si>
  <si>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</si>
  <si>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</si>
  <si>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</si>
  <si>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</si>
  <si>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</si>
  <si>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</si>
  <si>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</si>
  <si>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</si>
  <si>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</si>
  <si>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</si>
  <si>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</si>
  <si>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</si>
  <si>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</si>
  <si>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</si>
  <si>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</si>
  <si>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</si>
  <si>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</si>
  <si>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</si>
  <si>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</si>
  <si>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</si>
  <si>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</si>
  <si>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</si>
  <si>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</si>
  <si>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</si>
  <si>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</si>
  <si>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</si>
  <si>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</si>
  <si>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</si>
  <si>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</si>
  <si>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</si>
  <si>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</si>
  <si>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</si>
  <si>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</si>
  <si>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</si>
  <si>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</si>
  <si>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</si>
  <si>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</si>
  <si>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</si>
  <si>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</si>
  <si>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</si>
  <si>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</si>
  <si>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</si>
  <si>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</si>
  <si>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</si>
  <si>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</si>
  <si>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</si>
  <si>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</si>
  <si>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</si>
  <si>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</si>
  <si>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</si>
  <si>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</si>
  <si>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</si>
  <si>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</si>
  <si>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</si>
  <si>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</si>
  <si>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</si>
  <si>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</si>
  <si>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</si>
  <si>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</si>
  <si>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</si>
  <si>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</si>
  <si>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</si>
  <si>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</si>
  <si>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</si>
  <si>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</si>
  <si>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</si>
  <si>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</si>
  <si>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</si>
  <si>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</si>
  <si>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</si>
  <si>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</si>
  <si>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</si>
  <si>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</si>
  <si>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</si>
  <si>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</si>
  <si>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</si>
  <si>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</si>
  <si>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</si>
  <si>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</si>
  <si>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</si>
  <si>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</si>
  <si>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</si>
  <si>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</si>
  <si>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</si>
  <si>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</si>
  <si>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</si>
  <si>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</si>
  <si>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</si>
  <si>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</si>
  <si>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</si>
  <si>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</si>
  <si>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</si>
  <si>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</si>
  <si>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</si>
  <si>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</si>
  <si>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</si>
  <si>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</si>
  <si>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</si>
  <si>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</si>
  <si>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</si>
  <si>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</si>
  <si>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</si>
  <si>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</si>
  <si>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</si>
  <si>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</si>
  <si>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</si>
  <si>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</si>
  <si>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</si>
  <si>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</si>
  <si>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</si>
  <si>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</si>
  <si>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</si>
  <si>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</si>
  <si>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</si>
  <si>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</si>
  <si>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</si>
  <si>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</si>
  <si>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</si>
  <si>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</si>
  <si>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</si>
  <si>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</si>
  <si>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</si>
  <si>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</si>
  <si>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</si>
  <si>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</si>
  <si>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</si>
  <si>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</si>
  <si>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</si>
  <si>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</si>
  <si>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</si>
  <si>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</si>
  <si>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</si>
  <si>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</si>
  <si>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</si>
  <si>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</si>
  <si>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</si>
  <si>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</si>
  <si>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</si>
  <si>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</si>
  <si>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</si>
  <si>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</si>
  <si>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</si>
  <si>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</si>
  <si>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</si>
  <si>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</si>
  <si>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</si>
  <si>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</si>
  <si>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</si>
  <si>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</si>
  <si>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</si>
  <si>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</si>
  <si>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</si>
  <si>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</si>
  <si>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</si>
  <si>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</si>
  <si>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</si>
  <si>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</si>
  <si>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</si>
  <si>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</si>
  <si>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</si>
  <si>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</si>
  <si>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</si>
  <si>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</si>
  <si>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</si>
  <si>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</si>
  <si>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</si>
  <si>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</si>
  <si>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</si>
  <si>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</si>
  <si>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</si>
  <si>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</si>
  <si>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</si>
  <si>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</si>
  <si>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</si>
  <si>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</si>
  <si>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</si>
  <si>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</si>
  <si>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</si>
  <si>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</si>
  <si>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</si>
  <si>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</si>
  <si>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</si>
  <si>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</si>
  <si>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</si>
  <si>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</si>
  <si>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</si>
  <si>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</si>
  <si>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</si>
  <si>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</si>
  <si>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</si>
  <si>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</si>
  <si>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</si>
  <si>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</si>
  <si>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</si>
  <si>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</si>
  <si>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</si>
  <si>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</si>
  <si>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</si>
  <si>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</si>
  <si>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</si>
  <si>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</si>
  <si>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</si>
  <si>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</si>
  <si>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</si>
  <si>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</si>
  <si>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</si>
  <si>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</si>
  <si>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</si>
  <si>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</si>
  <si>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</si>
  <si>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</si>
  <si>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</si>
  <si>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</si>
  <si>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</si>
  <si>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</si>
  <si>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</si>
  <si>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</si>
  <si>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</si>
  <si>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</si>
  <si>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</si>
  <si>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</si>
  <si>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</si>
  <si>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</si>
  <si>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</si>
  <si>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</si>
  <si>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</si>
  <si>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</si>
  <si>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</si>
  <si>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</si>
  <si>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</si>
  <si>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</si>
  <si>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</si>
  <si>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</si>
  <si>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</si>
  <si>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</si>
  <si>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</si>
  <si>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</si>
  <si>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</si>
  <si>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</si>
  <si>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</si>
  <si>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</si>
  <si>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</si>
  <si>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</si>
  <si>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</si>
  <si>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</si>
  <si>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</si>
  <si>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</si>
  <si>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</si>
  <si>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</si>
  <si>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</si>
  <si>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</si>
  <si>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</si>
  <si>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</si>
  <si>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</si>
  <si>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</si>
  <si>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</si>
  <si>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</si>
  <si>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</si>
  <si>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</si>
  <si>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</si>
  <si>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</si>
  <si>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</si>
  <si>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</si>
  <si>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</si>
  <si>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</si>
  <si>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</si>
  <si>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</si>
  <si>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</si>
  <si>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</si>
  <si>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</si>
  <si>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</si>
  <si>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</si>
  <si>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</si>
  <si>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</si>
  <si>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</si>
  <si>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</si>
  <si>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</si>
  <si>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</si>
  <si>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</si>
  <si>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</si>
  <si>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</si>
  <si>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</si>
  <si>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</si>
  <si>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</si>
  <si>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</si>
  <si>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</si>
  <si>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</si>
  <si>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</si>
  <si>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</si>
  <si>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</si>
  <si>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</si>
  <si>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</si>
  <si>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</si>
  <si>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</si>
  <si>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</si>
  <si>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</si>
  <si>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</si>
  <si>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</si>
  <si>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</si>
  <si>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</si>
  <si>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</si>
  <si>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</si>
  <si>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</si>
  <si>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</si>
  <si>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</si>
  <si>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</si>
  <si>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</si>
  <si>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</si>
  <si>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</si>
  <si>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</si>
  <si>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</si>
  <si>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</si>
  <si>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</si>
  <si>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</si>
  <si>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</si>
  <si>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</si>
  <si>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</si>
  <si>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</si>
  <si>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</si>
  <si>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</si>
  <si>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</si>
  <si>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</si>
  <si>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</si>
  <si>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</si>
  <si>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</si>
  <si>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</si>
  <si>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</si>
  <si>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</si>
  <si>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</si>
  <si>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</si>
  <si>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</si>
  <si>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</si>
  <si>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</si>
  <si>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</si>
  <si>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</si>
  <si>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</si>
  <si>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</si>
  <si>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</si>
  <si>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</si>
  <si>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</si>
  <si>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</si>
  <si>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</si>
  <si>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</si>
  <si>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</si>
  <si>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</si>
  <si>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</si>
  <si>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</si>
  <si>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</si>
  <si>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</si>
  <si>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</si>
  <si>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</si>
  <si>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</si>
  <si>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</si>
  <si>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</si>
  <si>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</si>
  <si>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</si>
  <si>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</si>
  <si>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</si>
  <si>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</si>
  <si>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</si>
  <si>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</si>
  <si>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</si>
  <si>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</si>
  <si>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</si>
  <si>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</si>
  <si>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</si>
  <si>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</si>
  <si>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</si>
  <si>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</si>
  <si>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</si>
  <si>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</si>
  <si>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</si>
  <si>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</si>
  <si>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</si>
  <si>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</si>
  <si>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</si>
  <si>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</si>
  <si>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</si>
  <si>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</si>
  <si>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</si>
  <si>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</si>
  <si>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</si>
  <si>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</si>
  <si>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</si>
  <si>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</si>
  <si>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</si>
  <si>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</si>
  <si>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</si>
  <si>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</si>
  <si>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</si>
  <si>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</si>
  <si>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</si>
  <si>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</si>
  <si>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</si>
  <si>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</si>
  <si>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</si>
  <si>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</si>
  <si>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</si>
  <si>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</si>
  <si>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</si>
  <si>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</si>
  <si>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</si>
  <si>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</si>
  <si>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</si>
  <si>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</si>
  <si>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</si>
  <si>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</si>
  <si>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</si>
  <si>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</si>
  <si>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</si>
  <si>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</si>
  <si>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</si>
  <si>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</si>
  <si>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</si>
  <si>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</si>
  <si>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</si>
  <si>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</si>
  <si>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</si>
  <si>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</si>
  <si>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</si>
  <si>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</si>
  <si>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</si>
  <si>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</si>
  <si>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</si>
  <si>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</si>
  <si>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</si>
  <si>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</si>
  <si>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</si>
  <si>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</si>
  <si>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</si>
  <si>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</si>
  <si>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</si>
  <si>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</si>
  <si>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</si>
  <si>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</si>
  <si>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</si>
  <si>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</si>
  <si>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</si>
  <si>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</si>
  <si>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</si>
  <si>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</si>
  <si>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</si>
  <si>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</si>
  <si>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</si>
  <si>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</si>
  <si>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</si>
  <si>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</si>
  <si>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</si>
  <si>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</si>
  <si>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</si>
  <si>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</si>
  <si>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</si>
  <si>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</si>
  <si>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</si>
  <si>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</si>
  <si>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</si>
  <si>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</si>
  <si>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</si>
  <si>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</si>
  <si>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</si>
  <si>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</si>
  <si>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</si>
  <si>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</si>
  <si>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</si>
  <si>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</si>
  <si>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</si>
  <si>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</si>
  <si>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</si>
  <si>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</si>
  <si>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</si>
  <si>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</si>
  <si>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</si>
  <si>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</si>
  <si>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</si>
  <si>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</si>
  <si>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</si>
  <si>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</si>
  <si>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</si>
  <si>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</si>
  <si>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</si>
  <si>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</si>
  <si>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</si>
  <si>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</si>
  <si>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</si>
  <si>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</si>
  <si>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</si>
  <si>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</si>
  <si>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</si>
  <si>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</si>
  <si>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</si>
  <si>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</si>
  <si>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</si>
  <si>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</si>
  <si>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</si>
  <si>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</si>
  <si>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</si>
  <si>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</si>
  <si>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</si>
  <si>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</si>
  <si>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</si>
  <si>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</si>
  <si>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</si>
  <si>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</si>
  <si>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</si>
  <si>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</si>
  <si>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</si>
  <si>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</si>
  <si>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</si>
  <si>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</si>
  <si>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</si>
  <si>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</si>
  <si>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</si>
  <si>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</si>
  <si>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</si>
  <si>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</si>
  <si>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</si>
  <si>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</si>
  <si>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</si>
  <si>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</si>
  <si>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</si>
  <si>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</si>
  <si>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</si>
  <si>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</si>
  <si>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</si>
  <si>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</si>
  <si>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</si>
  <si>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</si>
  <si>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</si>
  <si>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</si>
  <si>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</si>
  <si>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</si>
  <si>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</si>
  <si>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</si>
  <si>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</si>
  <si>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</si>
  <si>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</si>
  <si>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</si>
  <si>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</si>
  <si>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</si>
  <si>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</si>
  <si>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</si>
  <si>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</si>
  <si>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</si>
  <si>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</si>
  <si>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</si>
  <si>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</si>
  <si>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</si>
  <si>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</si>
  <si>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</si>
  <si>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</si>
  <si>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</si>
  <si>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</si>
  <si>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</si>
  <si>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</si>
  <si>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</si>
  <si>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</si>
  <si>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</si>
  <si>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</si>
  <si>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</si>
  <si>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</si>
  <si>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</si>
  <si>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</si>
  <si>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</si>
  <si>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</si>
  <si>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</si>
  <si>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</si>
  <si>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</si>
  <si>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</si>
  <si>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</si>
  <si>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</si>
  <si>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</si>
  <si>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</si>
  <si>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</si>
  <si>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</si>
  <si>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</si>
  <si>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</si>
  <si>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</si>
  <si>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</si>
  <si>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</si>
  <si>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</si>
  <si>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</si>
  <si>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</si>
  <si>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</si>
  <si>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</si>
  <si>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</si>
  <si>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</si>
  <si>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</si>
  <si>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</si>
  <si>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</si>
  <si>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</si>
  <si>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</si>
  <si>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</si>
  <si>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</si>
  <si>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</si>
  <si>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</si>
  <si>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</si>
  <si>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</si>
  <si>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</si>
  <si>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</si>
  <si>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</si>
  <si>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</si>
  <si>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</si>
  <si>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</si>
  <si>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</si>
  <si>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</si>
  <si>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</si>
  <si>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</si>
  <si>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</si>
  <si>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</si>
  <si>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</si>
  <si>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</si>
  <si>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</si>
  <si>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</si>
  <si>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</si>
  <si>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</si>
  <si>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</si>
  <si>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</si>
  <si>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</si>
  <si>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</si>
  <si>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</si>
  <si>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</si>
  <si>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</si>
  <si>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</si>
  <si>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</si>
  <si>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</si>
  <si>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</si>
  <si>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</si>
  <si>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</si>
  <si>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</si>
  <si>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</si>
  <si>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</si>
  <si>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</si>
  <si>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</si>
  <si>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</si>
  <si>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</si>
  <si>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</si>
  <si>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</si>
  <si>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</si>
  <si>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</si>
  <si>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</si>
  <si>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</si>
  <si>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</si>
  <si>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</si>
  <si>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</si>
  <si>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</si>
  <si>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</si>
  <si>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</si>
  <si>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</si>
  <si>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</si>
  <si>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</si>
  <si>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</si>
  <si>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</si>
  <si>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</si>
  <si>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</si>
  <si>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</si>
  <si>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</si>
  <si>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</si>
  <si>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</si>
  <si>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</si>
  <si>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</si>
  <si>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</si>
  <si>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</si>
  <si>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</si>
  <si>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</si>
  <si>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</si>
  <si>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</si>
  <si>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</si>
  <si>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</si>
  <si>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</si>
  <si>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</si>
  <si>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</si>
  <si>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</si>
  <si>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</si>
  <si>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</si>
  <si>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</si>
  <si>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</si>
  <si>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</si>
  <si>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</si>
  <si>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</si>
  <si>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</si>
  <si>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</si>
  <si>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</si>
  <si>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</si>
  <si>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</si>
  <si>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</si>
  <si>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</si>
  <si>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</si>
  <si>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</si>
  <si>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</si>
  <si>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</si>
  <si>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</si>
  <si>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</si>
  <si>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</si>
  <si>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</si>
  <si>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</si>
  <si>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</si>
  <si>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</si>
  <si>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</si>
  <si>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</si>
  <si>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</si>
  <si>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</si>
  <si>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</si>
  <si>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</si>
  <si>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</si>
  <si>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</si>
  <si>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</si>
  <si>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</si>
  <si>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</si>
  <si>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</si>
  <si>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</si>
  <si>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</si>
  <si>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</si>
  <si>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</si>
  <si>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</si>
  <si>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</si>
  <si>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</si>
  <si>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</si>
  <si>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</si>
  <si>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</si>
  <si>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</si>
  <si>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</si>
  <si>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</si>
  <si>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</si>
  <si>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</si>
  <si>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</si>
  <si>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</si>
  <si>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</si>
  <si>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</si>
  <si>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</si>
  <si>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</si>
  <si>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</si>
  <si>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</si>
  <si>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</si>
  <si>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</si>
  <si>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</si>
  <si>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</si>
  <si>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</si>
  <si>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</si>
  <si>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</si>
  <si>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</si>
  <si>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</si>
  <si>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</si>
  <si>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</si>
  <si>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</si>
  <si>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</si>
  <si>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</si>
  <si>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</si>
  <si>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</si>
  <si>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</si>
  <si>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</si>
  <si>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</si>
  <si>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</si>
  <si>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</si>
  <si>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</si>
  <si>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</si>
  <si>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</si>
  <si>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</si>
  <si>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</si>
  <si>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</si>
  <si>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</si>
  <si>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</si>
  <si>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</si>
  <si>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</si>
  <si>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</si>
  <si>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</si>
  <si>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</si>
  <si>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</si>
  <si>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</si>
  <si>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</si>
  <si>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</si>
  <si>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</si>
  <si>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</si>
  <si>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</si>
  <si>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</si>
  <si>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</si>
  <si>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</si>
  <si>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</si>
  <si>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</si>
  <si>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</si>
  <si>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</si>
  <si>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</si>
  <si>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</si>
  <si>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</si>
  <si>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</si>
  <si>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</si>
  <si>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</si>
  <si>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</si>
  <si>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</si>
  <si>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</si>
  <si>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</si>
  <si>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</si>
  <si>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</si>
  <si>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</si>
  <si>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</si>
  <si>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</si>
  <si>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</si>
  <si>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</si>
  <si>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</si>
  <si>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</si>
  <si>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</si>
  <si>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</si>
  <si>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</si>
  <si>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</si>
  <si>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</si>
  <si>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</si>
  <si>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</si>
  <si>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</si>
  <si>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</si>
  <si>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</si>
  <si>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</si>
  <si>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</si>
  <si>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</si>
  <si>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</si>
  <si>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</si>
  <si>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</si>
  <si>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</si>
  <si>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</si>
  <si>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</si>
  <si>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</si>
  <si>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</si>
  <si>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</si>
  <si>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</si>
  <si>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</si>
  <si>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</si>
  <si>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</si>
  <si>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</si>
  <si>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</si>
  <si>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</si>
  <si>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</si>
  <si>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</si>
  <si>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</si>
  <si>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</si>
  <si>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</si>
  <si>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</si>
  <si>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</si>
  <si>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</si>
  <si>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</si>
  <si>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</si>
  <si>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</si>
  <si>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</si>
  <si>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</si>
  <si>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</si>
  <si>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</si>
  <si>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</si>
  <si>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</si>
  <si>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</si>
  <si>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</si>
  <si>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</si>
  <si>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</si>
  <si>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</si>
  <si>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</si>
  <si>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</si>
  <si>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</si>
  <si>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</si>
  <si>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</si>
  <si>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</si>
  <si>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</si>
  <si>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</si>
  <si>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</si>
  <si>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</si>
  <si>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</si>
  <si>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</si>
  <si>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</si>
  <si>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</si>
  <si>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</si>
  <si>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</si>
  <si>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</si>
  <si>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</si>
  <si>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</si>
  <si>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</si>
  <si>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</si>
  <si>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</si>
  <si>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</si>
  <si>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</si>
  <si>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</si>
  <si>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</si>
  <si>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</si>
  <si>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</si>
  <si>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</si>
  <si>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</si>
  <si>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</si>
  <si>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</si>
  <si>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</si>
  <si>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</si>
  <si>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</si>
  <si>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</si>
  <si>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</si>
  <si>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</si>
  <si>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</si>
  <si>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</si>
  <si>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</si>
  <si>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</si>
  <si>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</si>
  <si>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</si>
  <si>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</si>
  <si>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</si>
  <si>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</si>
  <si>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</si>
  <si>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</si>
  <si>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</si>
  <si>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</si>
  <si>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</si>
  <si>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</si>
  <si>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</si>
  <si>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</si>
  <si>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</si>
  <si>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</si>
  <si>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</si>
  <si>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</si>
  <si>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</si>
  <si>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</si>
  <si>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</si>
  <si>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</si>
  <si>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</si>
  <si>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</si>
  <si>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</si>
  <si>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</si>
  <si>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</si>
  <si>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</si>
  <si>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</si>
  <si>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</si>
  <si>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</si>
  <si>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</si>
  <si>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</si>
  <si>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</si>
  <si>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</si>
  <si>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</si>
  <si>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</si>
  <si>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</si>
  <si>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</si>
  <si>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</si>
  <si>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</si>
  <si>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</si>
  <si>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</si>
  <si>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</si>
  <si>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</si>
  <si>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</si>
  <si>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</si>
  <si>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</si>
  <si>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</si>
  <si>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</si>
  <si>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</si>
  <si>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</si>
  <si>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</si>
  <si>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</si>
  <si>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</si>
  <si>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</si>
  <si>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</si>
  <si>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</si>
  <si>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</si>
  <si>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</si>
  <si>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</si>
  <si>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</si>
  <si>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</si>
  <si>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</si>
  <si>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</si>
  <si>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</si>
  <si>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</si>
  <si>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</si>
  <si>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</si>
  <si>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</si>
  <si>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</si>
  <si>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</si>
  <si>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</si>
  <si>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</si>
  <si>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</si>
  <si>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</si>
  <si>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</si>
  <si>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</si>
  <si>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</si>
  <si>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</si>
  <si>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</si>
  <si>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</si>
  <si>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</si>
  <si>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</si>
  <si>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</si>
  <si>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</si>
  <si>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</si>
  <si>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</si>
  <si>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</si>
  <si>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</si>
  <si>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</si>
  <si>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</si>
  <si>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</si>
  <si>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</si>
  <si>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</si>
  <si>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</si>
  <si>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</si>
  <si>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</si>
  <si>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</si>
  <si>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</si>
  <si>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</si>
  <si>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</si>
  <si>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</si>
  <si>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</si>
  <si>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</si>
  <si>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</si>
  <si>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</si>
  <si>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</si>
  <si>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</si>
  <si>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</si>
  <si>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</si>
  <si>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</si>
  <si>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</si>
  <si>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</si>
  <si>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</si>
  <si>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</si>
  <si>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</si>
  <si>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</si>
  <si>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</si>
  <si>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</si>
  <si>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</si>
  <si>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</si>
  <si>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</si>
  <si>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</si>
  <si>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</si>
  <si>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</si>
  <si>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</si>
  <si>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</si>
  <si>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</si>
  <si>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</si>
  <si>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</si>
  <si>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</si>
  <si>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</si>
  <si>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</si>
  <si>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</si>
  <si>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</si>
  <si>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</si>
  <si>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</si>
  <si>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</si>
  <si>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</si>
  <si>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</si>
  <si>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</si>
  <si>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</si>
  <si>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</si>
  <si>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</si>
  <si>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</si>
  <si>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</si>
  <si>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</si>
  <si>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</si>
  <si>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</si>
  <si>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</si>
  <si>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</si>
  <si>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</si>
  <si>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</si>
  <si>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</si>
  <si>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</si>
  <si>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</si>
  <si>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</si>
  <si>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</si>
  <si>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</si>
  <si>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</si>
  <si>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</si>
  <si>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</si>
  <si>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</si>
  <si>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</si>
  <si>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</si>
  <si>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</si>
  <si>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</si>
  <si>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</si>
  <si>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</si>
  <si>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</si>
  <si>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</si>
  <si>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</si>
  <si>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</si>
  <si>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</si>
  <si>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</si>
  <si>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</si>
  <si>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</si>
  <si>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</si>
  <si>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</si>
  <si>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</si>
  <si>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</si>
  <si>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</si>
  <si>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</si>
  <si>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</si>
  <si>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</si>
  <si>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</si>
  <si>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</si>
  <si>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</si>
  <si>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</si>
  <si>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</si>
  <si>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</si>
  <si>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</si>
  <si>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</si>
  <si>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</si>
  <si>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</si>
  <si>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</si>
  <si>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</si>
  <si>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</si>
  <si>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</si>
  <si>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</si>
  <si>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</si>
  <si>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</si>
  <si>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</si>
  <si>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</si>
  <si>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</si>
  <si>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</si>
  <si>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</si>
  <si>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</si>
  <si>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</si>
  <si>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</si>
  <si>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</si>
  <si>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</si>
  <si>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</si>
  <si>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</si>
  <si>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</si>
  <si>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</si>
  <si>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</si>
  <si>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</si>
  <si>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</si>
  <si>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</si>
  <si>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</si>
  <si>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</si>
  <si>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</si>
  <si>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</si>
  <si>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</si>
  <si>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</si>
  <si>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</si>
  <si>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</si>
  <si>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</si>
  <si>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</si>
  <si>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</si>
  <si>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</si>
  <si>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</si>
  <si>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</si>
  <si>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</si>
  <si>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</si>
  <si>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</si>
  <si>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</si>
  <si>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</si>
  <si>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</si>
  <si>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</si>
  <si>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</si>
  <si>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</si>
  <si>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</si>
  <si>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</si>
  <si>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</si>
  <si>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</si>
  <si>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</si>
  <si>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</si>
  <si>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</si>
  <si>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</si>
  <si>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</si>
  <si>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</si>
  <si>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</si>
  <si>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</si>
  <si>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</si>
  <si>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</si>
  <si>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</si>
  <si>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</si>
  <si>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</si>
  <si>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</si>
  <si>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</si>
  <si>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</si>
  <si>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</si>
  <si>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</si>
  <si>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</si>
  <si>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</si>
  <si>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</si>
  <si>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</si>
  <si>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</si>
  <si>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</si>
  <si>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</si>
  <si>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</si>
  <si>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</si>
  <si>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</si>
  <si>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</si>
  <si>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</si>
  <si>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</si>
  <si>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</si>
  <si>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</si>
  <si>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</si>
  <si>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</si>
  <si>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</si>
  <si>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</si>
  <si>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</si>
  <si>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</si>
  <si>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</si>
  <si>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</si>
  <si>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</si>
  <si>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</si>
  <si>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</si>
  <si>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</si>
  <si>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</si>
  <si>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</si>
  <si>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</si>
  <si>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</si>
  <si>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</si>
  <si>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</si>
  <si>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</si>
  <si>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</si>
  <si>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</si>
  <si>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</si>
  <si>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</si>
  <si>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</si>
  <si>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</si>
  <si>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</si>
  <si>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</si>
  <si>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</si>
  <si>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</si>
  <si>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</si>
  <si>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</si>
  <si>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</si>
  <si>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</si>
  <si>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</si>
  <si>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</si>
  <si>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</si>
  <si>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</si>
  <si>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</si>
  <si>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</si>
  <si>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</si>
  <si>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</si>
  <si>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</si>
  <si>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</si>
  <si>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</si>
  <si>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</si>
  <si>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</si>
  <si>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</si>
  <si>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</si>
  <si>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</si>
  <si>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</si>
  <si>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</si>
  <si>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</si>
  <si>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</si>
  <si>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</si>
  <si>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</si>
  <si>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</si>
  <si>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</si>
  <si>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</si>
  <si>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</si>
  <si>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</si>
  <si>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</si>
  <si>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</si>
  <si>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</si>
  <si>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</si>
  <si>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</si>
  <si>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</si>
  <si>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</si>
  <si>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</si>
  <si>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</si>
  <si>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</si>
  <si>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</si>
  <si>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</si>
  <si>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</si>
  <si>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</si>
  <si>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</si>
  <si>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</si>
  <si>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</si>
  <si>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</si>
  <si>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</si>
  <si>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</si>
  <si>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</si>
  <si>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</si>
  <si>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</si>
  <si>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</si>
  <si>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</si>
  <si>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</si>
  <si>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</si>
  <si>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</si>
  <si>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</si>
  <si>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</si>
  <si>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</si>
  <si>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</si>
  <si>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</si>
  <si>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</si>
  <si>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</si>
  <si>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</si>
  <si>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</si>
  <si>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</si>
  <si>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</si>
  <si>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</si>
  <si>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</si>
  <si>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</si>
  <si>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</si>
  <si>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</si>
  <si>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</si>
  <si>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</si>
  <si>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</si>
  <si>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</si>
  <si>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</si>
  <si>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</si>
  <si>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</si>
  <si>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</si>
  <si>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</si>
  <si>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</si>
  <si>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</si>
  <si>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</si>
  <si>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</si>
  <si>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</si>
  <si>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</si>
  <si>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</si>
  <si>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</si>
  <si>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</si>
  <si>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</si>
  <si>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</si>
  <si>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</si>
  <si>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</si>
  <si>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</si>
  <si>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</si>
  <si>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</si>
  <si>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</si>
  <si>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</si>
  <si>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</si>
  <si>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</si>
  <si>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</si>
  <si>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</si>
  <si>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</si>
  <si>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</si>
  <si>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</si>
  <si>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</si>
  <si>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</si>
  <si>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</si>
  <si>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</si>
  <si>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</si>
  <si>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</si>
  <si>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</si>
  <si>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</si>
  <si>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</si>
  <si>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</si>
  <si>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</si>
  <si>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</si>
  <si>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</si>
  <si>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</si>
  <si>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</si>
  <si>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</si>
  <si>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</si>
  <si>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</si>
  <si>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</si>
  <si>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</si>
  <si>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</si>
  <si>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</si>
  <si>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</si>
  <si>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</si>
  <si>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</si>
  <si>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</si>
  <si>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</si>
  <si>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</si>
  <si>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</si>
  <si>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</si>
  <si>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</si>
  <si>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</si>
  <si>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</si>
  <si>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</si>
  <si>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</si>
  <si>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</si>
  <si>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</si>
  <si>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</si>
  <si>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</si>
  <si>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</si>
  <si>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</si>
  <si>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</si>
  <si>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</si>
  <si>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</si>
  <si>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</si>
  <si>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</si>
  <si>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</si>
  <si>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</si>
  <si>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</si>
  <si>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</si>
  <si>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</si>
  <si>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</si>
  <si>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</si>
  <si>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</si>
  <si>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</si>
  <si>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</si>
  <si>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</si>
  <si>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</si>
  <si>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</si>
  <si>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</si>
  <si>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</si>
  <si>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</si>
  <si>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</si>
  <si>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</si>
  <si>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</si>
  <si>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</si>
  <si>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</si>
  <si>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</si>
  <si>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</si>
  <si>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</si>
  <si>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</si>
  <si>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</si>
  <si>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</si>
  <si>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</si>
  <si>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</si>
  <si>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</si>
  <si>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</si>
  <si>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</si>
  <si>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</si>
  <si>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</si>
  <si>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</si>
  <si>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</si>
  <si>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</si>
  <si>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</si>
  <si>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</si>
  <si>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</si>
  <si>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</si>
  <si>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</si>
  <si>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</si>
  <si>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</si>
  <si>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</si>
  <si>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</si>
  <si>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</si>
  <si>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</si>
  <si>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</si>
  <si>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</si>
  <si>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</si>
  <si>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</si>
  <si>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</si>
  <si>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</si>
  <si>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</si>
  <si>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</si>
  <si>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</si>
  <si>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</si>
  <si>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</si>
  <si>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</si>
  <si>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</si>
  <si>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</si>
  <si>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</si>
  <si>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</si>
  <si>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</si>
  <si>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</si>
  <si>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</si>
  <si>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</si>
  <si>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</si>
  <si>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</si>
  <si>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</si>
  <si>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</si>
  <si>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</si>
  <si>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</si>
  <si>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</si>
  <si>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</si>
  <si>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</si>
  <si>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</si>
  <si>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</si>
  <si>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</si>
  <si>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</si>
  <si>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</si>
  <si>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</si>
  <si>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</si>
  <si>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</si>
  <si>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</si>
  <si>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</si>
  <si>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</si>
  <si>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</si>
  <si>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</si>
  <si>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</si>
  <si>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</si>
  <si>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</si>
  <si>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</si>
  <si>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</si>
  <si>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</si>
  <si>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</si>
  <si>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</si>
  <si>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</si>
  <si>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</si>
  <si>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</si>
  <si>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</si>
  <si>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</si>
  <si>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</si>
  <si>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</si>
  <si>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</si>
  <si>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</si>
  <si>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</si>
  <si>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</si>
  <si>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</si>
  <si>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</si>
  <si>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</si>
  <si>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</si>
  <si>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</si>
  <si>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</si>
  <si>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</si>
  <si>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</si>
  <si>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</si>
  <si>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</si>
  <si>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</si>
  <si>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</si>
  <si>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</si>
  <si>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</si>
  <si>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</si>
  <si>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</si>
  <si>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</si>
  <si>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</si>
  <si>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</si>
  <si>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</si>
  <si>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</si>
  <si>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</si>
  <si>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</si>
  <si>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</si>
  <si>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</si>
  <si>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</si>
  <si>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</si>
  <si>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</si>
  <si>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</si>
  <si>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</si>
  <si>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</si>
  <si>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</si>
  <si>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</si>
  <si>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</si>
  <si>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</si>
  <si>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</si>
  <si>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</si>
  <si>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</si>
  <si>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</si>
  <si>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</si>
  <si>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</si>
  <si>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</si>
  <si>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</si>
  <si>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</si>
  <si>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</si>
  <si>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</si>
  <si>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</si>
  <si>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</si>
  <si>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</si>
  <si>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</si>
  <si>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</si>
  <si>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</si>
  <si>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</si>
  <si>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</si>
  <si>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</si>
  <si>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</si>
  <si>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</si>
  <si>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</si>
  <si>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</si>
  <si>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</si>
  <si>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</si>
  <si>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</si>
  <si>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</si>
  <si>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</si>
  <si>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</si>
  <si>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</si>
  <si>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</si>
  <si>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</si>
  <si>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</si>
  <si>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</si>
  <si>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</si>
  <si>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</si>
  <si>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</si>
  <si>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</si>
  <si>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</si>
  <si>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</si>
  <si>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</si>
  <si>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</si>
  <si>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</si>
  <si>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</si>
  <si>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</si>
  <si>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</si>
  <si>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</si>
  <si>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</si>
  <si>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</si>
  <si>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</si>
  <si>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</si>
  <si>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</si>
  <si>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</si>
  <si>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</si>
  <si>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</si>
  <si>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</si>
  <si>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</si>
  <si>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</si>
  <si>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</si>
  <si>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</si>
  <si>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</si>
  <si>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</si>
  <si>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</si>
  <si>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</si>
  <si>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</si>
  <si>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</si>
  <si>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</si>
  <si>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</si>
  <si>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</si>
  <si>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</si>
  <si>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</si>
  <si>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</si>
  <si>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</si>
  <si>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</si>
  <si>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</si>
  <si>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</si>
  <si>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</si>
  <si>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</si>
  <si>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</si>
  <si>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</si>
  <si>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</si>
  <si>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</si>
  <si>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</si>
  <si>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</si>
  <si>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</si>
  <si>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</si>
  <si>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</si>
  <si>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</si>
  <si>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</si>
  <si>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</si>
  <si>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</si>
  <si>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</si>
  <si>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</si>
  <si>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</si>
  <si>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</si>
  <si>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</si>
  <si>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</si>
  <si>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</si>
  <si>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</si>
  <si>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</si>
  <si>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</si>
  <si>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</si>
  <si>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</si>
  <si>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</si>
  <si>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</si>
  <si>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</si>
  <si>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</si>
  <si>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</si>
  <si>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</si>
  <si>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</si>
  <si>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</si>
  <si>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</si>
  <si>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</si>
  <si>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</si>
  <si>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</si>
  <si>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</si>
  <si>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</si>
  <si>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</si>
  <si>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</si>
  <si>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</si>
  <si>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</si>
  <si>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</si>
  <si>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</si>
  <si>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</si>
  <si>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</si>
  <si>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</si>
  <si>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</si>
  <si>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</si>
  <si>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</si>
  <si>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</si>
  <si>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</si>
  <si>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</si>
  <si>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</si>
  <si>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</si>
  <si>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</si>
  <si>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</si>
  <si>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</si>
  <si>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</si>
  <si>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</si>
  <si>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</si>
  <si>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</si>
  <si>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</si>
  <si>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</si>
  <si>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</si>
  <si>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</si>
  <si>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</si>
  <si>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</si>
  <si>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</si>
  <si>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</si>
  <si>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</si>
  <si>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</si>
  <si>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</si>
  <si>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</si>
  <si>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</si>
  <si>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</si>
  <si>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</si>
  <si>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</si>
  <si>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</si>
  <si>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</si>
  <si>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</si>
  <si>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</si>
  <si>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</si>
  <si>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</si>
  <si>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</si>
  <si>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</si>
  <si>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</si>
  <si>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</si>
  <si>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</si>
  <si>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</si>
  <si>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</si>
  <si>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</si>
  <si>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</si>
  <si>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</si>
  <si>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</si>
  <si>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</si>
  <si>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</si>
  <si>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</si>
  <si>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</si>
  <si>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</si>
  <si>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</si>
  <si>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</si>
  <si>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</si>
  <si>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</si>
  <si>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</si>
  <si>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</si>
  <si>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</si>
  <si>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</si>
  <si>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</si>
  <si>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</si>
  <si>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</si>
  <si>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</si>
  <si>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</si>
  <si>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</si>
  <si>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</si>
  <si>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</si>
  <si>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</si>
  <si>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</si>
  <si>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</si>
  <si>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</si>
  <si>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</si>
  <si>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</si>
  <si>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</si>
  <si>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</si>
  <si>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</si>
  <si>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</si>
  <si>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</si>
  <si>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</si>
  <si>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</si>
  <si>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</si>
  <si>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</si>
  <si>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</si>
  <si>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</si>
  <si>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</si>
  <si>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</si>
  <si>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</si>
  <si>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</si>
  <si>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</si>
  <si>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</si>
  <si>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</si>
  <si>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</si>
  <si>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</si>
  <si>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</si>
  <si>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</si>
  <si>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</si>
  <si>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</si>
  <si>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</si>
  <si>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</si>
  <si>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</si>
  <si>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</si>
  <si>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</si>
  <si>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</si>
  <si>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</si>
  <si>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</si>
  <si>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</si>
  <si>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</si>
  <si>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</si>
  <si>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</si>
  <si>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</si>
  <si>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</si>
  <si>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</si>
  <si>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</si>
  <si>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</si>
  <si>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</si>
  <si>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</si>
  <si>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</si>
  <si>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</si>
  <si>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</si>
  <si>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</si>
  <si>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</si>
  <si>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</si>
  <si>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</si>
  <si>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</si>
  <si>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</si>
  <si>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</si>
  <si>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</si>
  <si>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</si>
  <si>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</si>
  <si>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</si>
  <si>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</si>
  <si>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</si>
  <si>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</si>
  <si>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</si>
  <si>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</si>
  <si>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</si>
  <si>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</si>
  <si>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</si>
  <si>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</si>
  <si>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</si>
  <si>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</si>
  <si>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</si>
  <si>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</si>
  <si>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</si>
  <si>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</si>
  <si>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</si>
  <si>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</si>
  <si>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</si>
  <si>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</si>
  <si>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</si>
  <si>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</si>
  <si>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</si>
  <si>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</si>
  <si>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</si>
  <si>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</si>
  <si>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</si>
  <si>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</si>
  <si>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</si>
  <si>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</si>
  <si>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</si>
  <si>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</si>
  <si>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</si>
  <si>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</si>
  <si>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</si>
  <si>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</si>
  <si>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</si>
  <si>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</si>
  <si>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</si>
  <si>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</si>
  <si>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</si>
  <si>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</si>
  <si>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</si>
  <si>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</si>
  <si>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</si>
  <si>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</si>
  <si>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</si>
  <si>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</si>
  <si>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</si>
  <si>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</si>
  <si>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</si>
  <si>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</si>
  <si>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</si>
  <si>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</si>
  <si>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</si>
  <si>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</si>
  <si>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</si>
  <si>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</si>
  <si>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</si>
  <si>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</si>
  <si>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</si>
  <si>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</si>
  <si>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</si>
  <si>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</si>
  <si>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</si>
  <si>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</si>
  <si>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</si>
  <si>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</si>
  <si>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</si>
  <si>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</si>
  <si>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</si>
  <si>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</si>
  <si>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</si>
  <si>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</si>
  <si>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</si>
  <si>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</si>
  <si>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</si>
  <si>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</si>
  <si>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</si>
  <si>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</si>
  <si>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</si>
  <si>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</si>
  <si>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</si>
  <si>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</si>
  <si>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</si>
  <si>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</si>
  <si>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</si>
  <si>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</si>
  <si>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</si>
  <si>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</si>
  <si>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</si>
  <si>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</si>
  <si>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</si>
  <si>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</si>
  <si>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</si>
  <si>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</si>
  <si>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</si>
  <si>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</si>
  <si>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</si>
  <si>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</si>
  <si>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</si>
  <si>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</si>
  <si>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</si>
  <si>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</si>
  <si>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</si>
  <si>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</si>
  <si>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</si>
  <si>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</si>
  <si>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</si>
  <si>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</si>
  <si>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</si>
  <si>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</si>
  <si>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</si>
  <si>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</si>
  <si>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</si>
  <si>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</si>
  <si>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</si>
  <si>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</si>
  <si>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</si>
  <si>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</si>
  <si>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</si>
  <si>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</si>
  <si>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</si>
  <si>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</si>
  <si>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</si>
  <si>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</si>
  <si>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</si>
  <si>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</si>
  <si>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</si>
  <si>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</si>
  <si>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</si>
  <si>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</si>
  <si>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</si>
  <si>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</si>
  <si>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</si>
  <si>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</si>
  <si>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</si>
  <si>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</si>
  <si>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</si>
  <si>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</si>
  <si>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</si>
  <si>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</si>
  <si>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</si>
  <si>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</si>
  <si>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</si>
  <si>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</si>
  <si>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</si>
  <si>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</si>
  <si>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</si>
  <si>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</si>
  <si>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</si>
  <si>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</si>
  <si>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</si>
  <si>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</si>
  <si>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</si>
  <si>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</si>
  <si>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</si>
  <si>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</si>
  <si>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</si>
  <si>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</si>
  <si>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</si>
  <si>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</si>
  <si>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</si>
  <si>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</si>
  <si>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</si>
  <si>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</si>
  <si>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</si>
  <si>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</si>
  <si>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</si>
  <si>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</si>
  <si>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</si>
  <si>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</si>
  <si>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</si>
  <si>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</si>
  <si>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</si>
  <si>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</si>
  <si>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</si>
  <si>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</si>
  <si>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</si>
  <si>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</si>
  <si>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</si>
  <si>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</si>
  <si>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</si>
  <si>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</si>
  <si>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</si>
  <si>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</si>
  <si>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</si>
  <si>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</si>
  <si>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</si>
  <si>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</si>
  <si>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</si>
  <si>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</si>
  <si>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</si>
  <si>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</si>
  <si>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</si>
  <si>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</si>
  <si>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</si>
  <si>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</si>
  <si>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</si>
  <si>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</si>
  <si>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</si>
  <si>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</si>
  <si>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</si>
  <si>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</si>
  <si>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</si>
  <si>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</si>
  <si>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</si>
  <si>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</si>
  <si>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</si>
  <si>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</si>
  <si>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</si>
  <si>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</si>
  <si>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</si>
  <si>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</si>
  <si>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</si>
  <si>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</si>
  <si>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</si>
  <si>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</si>
  <si>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</si>
  <si>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</si>
  <si>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</si>
  <si>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</si>
  <si>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</si>
  <si>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</si>
  <si>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</si>
  <si>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</si>
  <si>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</si>
  <si>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</si>
  <si>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</si>
  <si>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</si>
  <si>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</si>
  <si>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</si>
  <si>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</si>
  <si>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</si>
  <si>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</si>
  <si>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</si>
  <si>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</si>
  <si>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</si>
  <si>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</si>
  <si>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</si>
  <si>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</si>
  <si>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</si>
  <si>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</si>
  <si>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</si>
  <si>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</si>
  <si>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</si>
  <si>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</si>
  <si>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</si>
  <si>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</si>
  <si>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</si>
  <si>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</si>
  <si>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</si>
  <si>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</si>
  <si>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</si>
  <si>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</si>
  <si>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</si>
  <si>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</si>
  <si>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</si>
  <si>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</si>
  <si>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</si>
  <si>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</si>
  <si>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</si>
  <si>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</si>
  <si>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</si>
  <si>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</si>
  <si>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</si>
  <si>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</si>
  <si>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</si>
  <si>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</si>
  <si>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</si>
  <si>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</si>
  <si>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</si>
  <si>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</si>
  <si>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</si>
  <si>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</si>
  <si>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</si>
  <si>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</si>
  <si>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</si>
  <si>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</si>
  <si>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</si>
  <si>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</si>
  <si>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</si>
  <si>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</si>
  <si>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</si>
  <si>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</si>
  <si>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</si>
  <si>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</si>
  <si>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</si>
  <si>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</si>
  <si>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</si>
  <si>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</si>
  <si>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</si>
  <si>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</si>
  <si>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</si>
  <si>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</si>
  <si>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</si>
  <si>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</si>
  <si>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</si>
  <si>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</si>
  <si>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</si>
  <si>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</si>
  <si>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</si>
  <si>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</si>
  <si>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</si>
  <si>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</si>
  <si>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</si>
  <si>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</si>
  <si>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</si>
  <si>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</si>
  <si>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</si>
  <si>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</si>
  <si>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</si>
  <si>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</si>
  <si>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</si>
  <si>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</si>
  <si>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</si>
  <si>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</si>
  <si>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</si>
  <si>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</si>
  <si>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</si>
  <si>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</si>
  <si>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</si>
  <si>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</si>
  <si>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</si>
  <si>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</si>
  <si>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</si>
  <si>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</si>
  <si>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</si>
  <si>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</si>
  <si>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</si>
  <si>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</si>
  <si>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</si>
  <si>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</si>
  <si>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</si>
  <si>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</si>
  <si>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</si>
  <si>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</si>
  <si>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</si>
  <si>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</si>
  <si>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</si>
  <si>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</si>
  <si>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</si>
  <si>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</si>
  <si>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</si>
  <si>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</si>
  <si>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</si>
  <si>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</si>
  <si>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</si>
  <si>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</si>
  <si>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</si>
  <si>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</si>
  <si>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</si>
  <si>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</si>
  <si>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</si>
  <si>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</si>
  <si>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</si>
  <si>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</si>
  <si>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</si>
  <si>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</si>
  <si>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</si>
  <si>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</si>
  <si>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</si>
  <si>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</si>
  <si>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</si>
  <si>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</si>
  <si>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</si>
  <si>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</si>
  <si>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</si>
  <si>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</si>
  <si>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</si>
  <si>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</si>
  <si>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</si>
  <si>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</si>
  <si>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</si>
  <si>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</si>
  <si>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</si>
  <si>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</si>
  <si>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</si>
  <si>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</si>
  <si>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</si>
  <si>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</si>
  <si>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</si>
  <si>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</si>
  <si>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</si>
  <si>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</si>
  <si>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</si>
  <si>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</si>
  <si>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</si>
  <si>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</si>
  <si>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</si>
  <si>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</si>
  <si>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</si>
  <si>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</si>
  <si>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</si>
  <si>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</si>
  <si>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</si>
  <si>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</si>
  <si>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</si>
  <si>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</si>
  <si>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</si>
  <si>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</si>
  <si>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</si>
  <si>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</si>
  <si>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</si>
  <si>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</si>
  <si>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</si>
  <si>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</si>
  <si>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</si>
  <si>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</si>
  <si>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</si>
  <si>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</si>
  <si>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</si>
  <si>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</si>
  <si>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</si>
  <si>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</si>
  <si>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</si>
  <si>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</si>
  <si>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</si>
  <si>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</si>
  <si>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</si>
  <si>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</si>
  <si>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</si>
  <si>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</si>
  <si>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</si>
  <si>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</si>
  <si>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</si>
  <si>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</si>
  <si>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</si>
  <si>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</si>
  <si>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</si>
  <si>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</si>
  <si>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</si>
  <si>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</si>
  <si>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</si>
  <si>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</si>
  <si>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</si>
  <si>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</si>
  <si>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</si>
  <si>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</si>
  <si>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</si>
  <si>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</si>
  <si>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</si>
  <si>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</si>
  <si>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</si>
  <si>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</si>
  <si>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</si>
  <si>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</si>
  <si>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</si>
  <si>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</si>
  <si>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</si>
  <si>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</si>
  <si>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</si>
  <si>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</si>
  <si>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</si>
  <si>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</si>
  <si>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</si>
  <si>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</si>
  <si>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</si>
  <si>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</si>
  <si>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</si>
  <si>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</si>
  <si>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</si>
  <si>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</si>
  <si>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</si>
  <si>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</si>
  <si>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</si>
  <si>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</si>
  <si>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</si>
  <si>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</si>
  <si>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</si>
  <si>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</si>
  <si>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</si>
  <si>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</si>
  <si>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</si>
  <si>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</si>
  <si>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</si>
  <si>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</si>
  <si>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</si>
  <si>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</si>
  <si>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</si>
  <si>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</si>
  <si>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</si>
  <si>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</si>
  <si>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</si>
  <si>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</si>
  <si>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</si>
  <si>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</si>
  <si>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</si>
  <si>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</si>
  <si>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</si>
  <si>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</si>
  <si>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</si>
  <si>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</si>
  <si>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</si>
  <si>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</si>
  <si>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</si>
  <si>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</si>
  <si>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</si>
  <si>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</si>
  <si>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</si>
  <si>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</si>
  <si>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</si>
  <si>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</si>
  <si>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</si>
  <si>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</si>
  <si>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</si>
  <si>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</si>
  <si>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</si>
  <si>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</si>
  <si>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</si>
  <si>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</si>
  <si>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</si>
  <si>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</si>
  <si>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</si>
  <si>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</si>
  <si>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</si>
  <si>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</si>
  <si>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</si>
  <si>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</si>
  <si>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</si>
  <si>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</si>
  <si>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</si>
  <si>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</si>
  <si>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</si>
  <si>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</si>
  <si>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</si>
  <si>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</si>
  <si>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</si>
  <si>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</si>
  <si>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</si>
  <si>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</si>
  <si>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</si>
  <si>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</si>
  <si>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</si>
  <si>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</si>
  <si>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</si>
  <si>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</si>
  <si>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</si>
  <si>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</si>
  <si>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</si>
  <si>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</si>
  <si>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</si>
  <si>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</si>
  <si>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</si>
  <si>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</si>
  <si>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</si>
  <si>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</si>
  <si>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</si>
  <si>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</si>
  <si>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</si>
  <si>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</si>
  <si>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</si>
  <si>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</si>
  <si>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</si>
  <si>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</si>
  <si>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</si>
  <si>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</si>
  <si>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</si>
  <si>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</si>
  <si>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</si>
  <si>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</si>
  <si>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</si>
  <si>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</si>
  <si>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</si>
  <si>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</si>
  <si>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</si>
  <si>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</si>
  <si>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</si>
  <si>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</si>
  <si>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</si>
  <si>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</si>
  <si>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</si>
  <si>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</si>
  <si>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</si>
  <si>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</si>
  <si>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</si>
  <si>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</si>
  <si>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</si>
  <si>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</si>
  <si>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</si>
  <si>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</si>
  <si>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</si>
  <si>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</si>
  <si>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</si>
  <si>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</si>
  <si>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</si>
  <si>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</si>
  <si>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</si>
  <si>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</si>
  <si>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</si>
  <si>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</si>
  <si>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</si>
  <si>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</si>
  <si>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</si>
  <si>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</si>
  <si>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</si>
  <si>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</si>
  <si>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</si>
  <si>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</si>
  <si>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</si>
  <si>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</si>
  <si>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</si>
  <si>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</si>
  <si>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</si>
  <si>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</si>
  <si>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</si>
  <si>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</si>
  <si>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</si>
  <si>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</si>
  <si>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</si>
  <si>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</si>
  <si>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</si>
  <si>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</si>
  <si>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</si>
  <si>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</si>
  <si>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</si>
  <si>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</si>
  <si>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</si>
  <si>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</si>
  <si>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</si>
  <si>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</si>
  <si>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</si>
  <si>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</si>
  <si>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</si>
  <si>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</si>
  <si>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</si>
  <si>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</si>
  <si>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</si>
  <si>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</si>
  <si>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</si>
  <si>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</si>
  <si>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</si>
  <si>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</si>
  <si>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</si>
  <si>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</si>
  <si>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</si>
  <si>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</si>
  <si>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</si>
  <si>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</si>
  <si>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</si>
  <si>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</si>
  <si>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</si>
  <si>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</si>
  <si>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</si>
  <si>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</si>
  <si>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</si>
  <si>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</si>
  <si>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</si>
  <si>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</si>
  <si>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</si>
  <si>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</si>
  <si>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</si>
  <si>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</si>
  <si>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</si>
  <si>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</si>
  <si>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</si>
  <si>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</si>
  <si>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</si>
  <si>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</si>
  <si>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</si>
  <si>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</si>
  <si>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</si>
  <si>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</si>
  <si>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</si>
  <si>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</si>
  <si>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</si>
  <si>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</si>
  <si>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</si>
  <si>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</si>
  <si>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</si>
  <si>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</si>
  <si>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</si>
  <si>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</si>
  <si>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</si>
  <si>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</si>
  <si>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</si>
  <si>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</si>
  <si>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</si>
  <si>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</si>
  <si>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</si>
  <si>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</si>
  <si>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</si>
  <si>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</si>
  <si>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</si>
  <si>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</si>
  <si>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</si>
  <si>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</si>
  <si>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</si>
  <si>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</si>
  <si>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</si>
  <si>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</si>
  <si>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</si>
  <si>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</si>
  <si>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</si>
  <si>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</si>
  <si>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</si>
  <si>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</si>
  <si>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</si>
  <si>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</si>
  <si>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</si>
  <si>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</si>
  <si>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</si>
  <si>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</si>
  <si>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</si>
  <si>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</si>
  <si>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</si>
  <si>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</si>
  <si>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</si>
  <si>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</si>
  <si>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</si>
  <si>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</si>
  <si>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</si>
  <si>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</si>
  <si>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</si>
  <si>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</si>
  <si>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</si>
  <si>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</si>
  <si>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</si>
  <si>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</si>
  <si>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</si>
  <si>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</si>
  <si>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</si>
  <si>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</si>
  <si>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</si>
  <si>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</si>
  <si>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</si>
  <si>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</si>
  <si>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</si>
  <si>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</si>
  <si>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</si>
  <si>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</si>
  <si>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</si>
  <si>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</si>
  <si>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</si>
  <si>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</si>
  <si>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</si>
  <si>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</si>
  <si>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</si>
  <si>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</si>
  <si>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</si>
  <si>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</si>
  <si>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</si>
  <si>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</si>
  <si>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</si>
  <si>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</si>
  <si>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</si>
  <si>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</si>
  <si>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</si>
  <si>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</si>
  <si>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</si>
  <si>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</si>
  <si>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</si>
  <si>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</si>
  <si>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</si>
  <si>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</si>
  <si>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</si>
  <si>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</si>
  <si>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</si>
  <si>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</si>
  <si>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</si>
  <si>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</si>
  <si>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</si>
  <si>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</si>
  <si>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</si>
  <si>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</si>
  <si>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</si>
  <si>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</si>
  <si>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</si>
  <si>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</si>
  <si>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</si>
  <si>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</si>
  <si>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</si>
  <si>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</si>
  <si>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</si>
  <si>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</si>
  <si>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</si>
  <si>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</si>
  <si>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</si>
  <si>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</si>
  <si>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</si>
  <si>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</si>
  <si>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</si>
  <si>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</si>
  <si>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</si>
  <si>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</si>
  <si>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</si>
  <si>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</si>
  <si>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</si>
  <si>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</si>
  <si>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</si>
  <si>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</si>
  <si>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</si>
  <si>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</si>
  <si>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</si>
  <si>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</si>
  <si>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</si>
  <si>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</si>
  <si>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</si>
  <si>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</si>
  <si>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</si>
  <si>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</si>
  <si>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</si>
  <si>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</si>
  <si>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</si>
  <si>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</si>
  <si>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</si>
  <si>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</si>
  <si>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</si>
  <si>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</si>
  <si>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</si>
  <si>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</si>
  <si>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</si>
  <si>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</si>
  <si>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</si>
  <si>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</si>
  <si>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</si>
  <si>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</si>
  <si>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</si>
  <si>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</si>
  <si>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</si>
  <si>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</si>
  <si>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</si>
  <si>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</si>
  <si>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</si>
  <si>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</si>
  <si>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</si>
  <si>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</si>
  <si>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</si>
  <si>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</si>
  <si>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</si>
  <si>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</si>
  <si>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</si>
  <si>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</si>
  <si>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</si>
  <si>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</si>
  <si>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</si>
  <si>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</si>
  <si>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</si>
  <si>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</si>
  <si>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</si>
  <si>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</si>
  <si>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</si>
  <si>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</si>
  <si>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</si>
  <si>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</si>
  <si>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</si>
  <si>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</si>
  <si>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</si>
  <si>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</si>
  <si>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</si>
  <si>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</si>
  <si>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</si>
  <si>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</si>
  <si>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</si>
  <si>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</si>
  <si>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</si>
  <si>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</si>
  <si>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</si>
  <si>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</si>
  <si>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</si>
  <si>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</si>
  <si>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</si>
  <si>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</si>
  <si>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</si>
  <si>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</si>
  <si>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</si>
  <si>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</si>
  <si>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</si>
  <si>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</si>
  <si>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</si>
  <si>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</si>
  <si>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</si>
  <si>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</si>
  <si>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</si>
  <si>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</si>
  <si>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</si>
  <si>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</si>
  <si>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</si>
  <si>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</si>
  <si>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</si>
  <si>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</si>
  <si>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</si>
  <si>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</si>
  <si>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</si>
  <si>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</si>
  <si>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</si>
  <si>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</si>
  <si>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</si>
  <si>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</si>
  <si>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</si>
  <si>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</si>
  <si>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</si>
  <si>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</si>
  <si>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</si>
  <si>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</si>
  <si>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</si>
  <si>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</si>
  <si>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</si>
  <si>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</si>
  <si>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</si>
  <si>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</si>
  <si>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</si>
  <si>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</si>
  <si>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</si>
  <si>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</si>
  <si>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</si>
  <si>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</si>
  <si>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</si>
  <si>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</si>
  <si>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</si>
  <si>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</si>
  <si>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</si>
  <si>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</si>
  <si>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</si>
  <si>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</si>
  <si>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</si>
  <si>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</si>
  <si>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</si>
  <si>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</si>
  <si>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</si>
  <si>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</si>
  <si>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</si>
  <si>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</si>
  <si>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</si>
  <si>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</si>
  <si>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</si>
  <si>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</si>
  <si>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</si>
  <si>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</si>
  <si>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</si>
  <si>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</si>
  <si>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</si>
  <si>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</si>
  <si>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</si>
  <si>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</si>
  <si>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</si>
  <si>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</si>
  <si>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</si>
  <si>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</si>
  <si>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</si>
  <si>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</si>
  <si>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</si>
  <si>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</si>
  <si>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</si>
  <si>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</si>
  <si>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</si>
  <si>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</si>
  <si>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</si>
  <si>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</si>
  <si>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</si>
  <si>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</si>
  <si>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</si>
  <si>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</si>
  <si>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</si>
  <si>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</si>
  <si>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</si>
  <si>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</si>
  <si>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</si>
  <si>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</si>
  <si>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</si>
  <si>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</si>
  <si>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</si>
  <si>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</si>
  <si>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</si>
  <si>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</si>
  <si>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</si>
  <si>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</si>
  <si>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</si>
  <si>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</si>
  <si>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</si>
  <si>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</si>
  <si>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</si>
  <si>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</si>
  <si>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</si>
  <si>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</si>
  <si>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</si>
  <si>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</si>
  <si>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</si>
  <si>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</si>
  <si>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</si>
  <si>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</si>
  <si>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</si>
  <si>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</si>
  <si>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</si>
  <si>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</si>
  <si>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</si>
  <si>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</si>
  <si>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</si>
  <si>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</si>
  <si>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</si>
  <si>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</si>
  <si>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</si>
  <si>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</si>
  <si>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</si>
  <si>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</si>
  <si>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</si>
  <si>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</si>
  <si>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</si>
  <si>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</si>
  <si>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</si>
  <si>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</si>
  <si>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</si>
  <si>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</si>
  <si>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</si>
  <si>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</si>
  <si>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</si>
  <si>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</si>
  <si>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</si>
  <si>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</si>
  <si>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</si>
  <si>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</si>
  <si>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</si>
  <si>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</si>
  <si>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</si>
  <si>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</si>
  <si>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</si>
  <si>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</si>
  <si>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</si>
  <si>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</si>
  <si>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</si>
  <si>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</si>
  <si>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</si>
  <si>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</si>
  <si>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</si>
  <si>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</si>
  <si>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</si>
  <si>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</si>
  <si>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</si>
  <si>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</si>
  <si>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</si>
  <si>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</si>
  <si>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</si>
  <si>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</si>
  <si>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</si>
  <si>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</si>
  <si>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</si>
  <si>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</si>
  <si>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</si>
  <si>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</si>
  <si>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</si>
  <si>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</si>
  <si>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</si>
  <si>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</si>
  <si>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</si>
  <si>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</si>
  <si>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</si>
  <si>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</si>
  <si>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</si>
  <si>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</si>
  <si>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</si>
  <si>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</si>
  <si>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</si>
  <si>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</si>
  <si>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</si>
  <si>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</si>
  <si>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</si>
  <si>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</si>
  <si>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</si>
  <si>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</si>
  <si>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</si>
  <si>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</si>
  <si>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</si>
  <si>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</si>
  <si>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</si>
  <si>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</si>
  <si>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</si>
  <si>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</si>
  <si>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</si>
  <si>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</si>
  <si>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</si>
  <si>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</si>
  <si>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</si>
  <si>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</si>
  <si>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</si>
  <si>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</si>
  <si>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</si>
  <si>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</si>
  <si>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</si>
  <si>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</si>
  <si>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</si>
  <si>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</si>
  <si>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</si>
  <si>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</si>
  <si>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</si>
  <si>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</si>
  <si>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</si>
  <si>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</si>
  <si>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</si>
  <si>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</si>
  <si>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</si>
  <si>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</si>
  <si>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</si>
  <si>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</si>
  <si>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</si>
  <si>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</si>
  <si>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</si>
  <si>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</si>
  <si>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</si>
  <si>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</si>
  <si>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</si>
  <si>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</si>
  <si>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</si>
  <si>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</si>
  <si>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</si>
  <si>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</si>
  <si>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</si>
  <si>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</si>
  <si>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</si>
  <si>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</si>
  <si>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</si>
  <si>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</si>
  <si>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</si>
  <si>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</si>
  <si>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</si>
  <si>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</si>
  <si>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</si>
  <si>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</si>
  <si>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</si>
  <si>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</si>
  <si>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</si>
  <si>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</si>
  <si>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</si>
  <si>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</si>
  <si>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</si>
  <si>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</si>
  <si>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</si>
  <si>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</si>
  <si>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</si>
  <si>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</si>
  <si>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</si>
  <si>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</si>
  <si>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</si>
  <si>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</si>
  <si>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</si>
  <si>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</si>
  <si>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</si>
  <si>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</si>
  <si>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</si>
  <si>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</si>
  <si>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</si>
  <si>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</si>
  <si>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</si>
  <si>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</si>
  <si>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</si>
  <si>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</si>
  <si>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</si>
  <si>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</si>
  <si>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</si>
  <si>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</si>
  <si>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</si>
  <si>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</si>
  <si>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</si>
  <si>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</si>
  <si>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</si>
  <si>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</si>
  <si>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</si>
  <si>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</si>
  <si>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</si>
  <si>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</si>
  <si>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</si>
  <si>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</si>
  <si>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</si>
  <si>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</si>
  <si>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</si>
  <si>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</si>
  <si>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</si>
  <si>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</si>
  <si>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</si>
  <si>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</si>
  <si>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</si>
  <si>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</si>
  <si>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</si>
  <si>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</si>
  <si>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</si>
  <si>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</si>
  <si>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</si>
  <si>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</si>
  <si>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</si>
  <si>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</si>
  <si>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</si>
  <si>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</si>
  <si>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</si>
  <si>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</si>
  <si>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</si>
  <si>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</si>
  <si>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</si>
  <si>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</si>
  <si>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</si>
  <si>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</si>
  <si>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</si>
  <si>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</si>
  <si>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</si>
  <si>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</si>
  <si>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</si>
  <si>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</si>
  <si>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</si>
  <si>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</si>
  <si>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</si>
  <si>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</si>
  <si>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</si>
  <si>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</si>
  <si>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</si>
  <si>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</si>
  <si>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</si>
  <si>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</si>
  <si>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</si>
  <si>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</si>
  <si>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</si>
  <si>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</si>
  <si>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</si>
  <si>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</si>
  <si>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</si>
  <si>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</si>
  <si>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</si>
  <si>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</si>
  <si>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</si>
  <si>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</si>
  <si>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</si>
  <si>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</si>
  <si>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</si>
  <si>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</si>
  <si>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</si>
  <si>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</si>
  <si>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</si>
  <si>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</si>
  <si>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</si>
  <si>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</si>
  <si>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</si>
  <si>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</si>
  <si>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</si>
  <si>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</si>
  <si>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</si>
  <si>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</si>
  <si>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</si>
  <si>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</si>
  <si>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</si>
  <si>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</si>
  <si>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</si>
  <si>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</si>
  <si>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</si>
  <si>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</si>
  <si>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</si>
  <si>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</si>
  <si>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</si>
  <si>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</si>
  <si>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</si>
  <si>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</si>
  <si>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</si>
  <si>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</si>
  <si>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</si>
  <si>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</si>
  <si>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</si>
  <si>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</si>
  <si>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</si>
  <si>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</si>
  <si>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</si>
  <si>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</si>
  <si>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</si>
  <si>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</si>
  <si>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</si>
  <si>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</si>
  <si>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</si>
  <si>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</si>
  <si>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</si>
  <si>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</si>
  <si>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</si>
  <si>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</si>
  <si>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</si>
  <si>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</si>
  <si>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</si>
  <si>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</si>
  <si>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</si>
  <si>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</si>
  <si>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</si>
  <si>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</si>
  <si>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</si>
  <si>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</si>
  <si>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</si>
  <si>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</si>
  <si>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</si>
  <si>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</si>
  <si>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</si>
  <si>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</si>
  <si>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</si>
  <si>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</si>
  <si>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</si>
  <si>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</si>
  <si>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</si>
  <si>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</si>
  <si>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</si>
  <si>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</si>
  <si>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</si>
  <si>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</si>
  <si>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</si>
  <si>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</si>
  <si>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</si>
  <si>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</si>
  <si>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</si>
  <si>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</si>
  <si>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</si>
  <si>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</si>
  <si>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</si>
  <si>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</si>
  <si>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</si>
  <si>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</si>
  <si>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</si>
  <si>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</si>
  <si>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</si>
  <si>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</si>
  <si>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</si>
  <si>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</si>
  <si>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</si>
  <si>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</si>
  <si>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</si>
  <si>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</si>
  <si>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</si>
  <si>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</si>
  <si>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</si>
  <si>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</si>
  <si>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</si>
  <si>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</si>
  <si>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</si>
  <si>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</si>
  <si>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</si>
  <si>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</si>
  <si>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</si>
  <si>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</si>
  <si>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</si>
  <si>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</si>
  <si>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</si>
  <si>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</si>
  <si>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</si>
  <si>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</si>
  <si>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</si>
  <si>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</si>
  <si>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</si>
  <si>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</si>
  <si>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</si>
  <si>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</si>
  <si>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</si>
  <si>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</si>
  <si>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</si>
  <si>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</si>
  <si>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</si>
  <si>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</si>
  <si>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</si>
  <si>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</si>
  <si>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</si>
  <si>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</si>
  <si>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</si>
  <si>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</si>
  <si>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</si>
  <si>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</si>
  <si>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</si>
  <si>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</si>
  <si>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</si>
  <si>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</si>
  <si>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</si>
  <si>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</si>
  <si>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</si>
  <si>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</si>
  <si>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</si>
  <si>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</si>
  <si>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</si>
  <si>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</si>
  <si>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</si>
  <si>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</si>
  <si>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</si>
  <si>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</si>
  <si>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</si>
  <si>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</si>
  <si>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</si>
  <si>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</si>
  <si>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</si>
  <si>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</si>
  <si>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</si>
  <si>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</si>
  <si>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</si>
  <si>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</si>
  <si>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</si>
  <si>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</si>
  <si>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</si>
  <si>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</si>
  <si>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</si>
  <si>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</si>
  <si>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</si>
  <si>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</si>
  <si>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</si>
  <si>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</si>
  <si>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</si>
  <si>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</si>
  <si>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</si>
  <si>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</si>
  <si>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</si>
  <si>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</si>
  <si>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</si>
  <si>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</si>
  <si>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</si>
  <si>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</si>
  <si>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</si>
  <si>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</si>
  <si>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</si>
  <si>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</si>
  <si>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</si>
  <si>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</si>
  <si>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</si>
  <si>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</si>
  <si>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</si>
  <si>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</si>
  <si>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</si>
  <si>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</si>
  <si>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</si>
  <si>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</si>
  <si>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</si>
  <si>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</si>
  <si>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</si>
  <si>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</si>
  <si>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</si>
  <si>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</si>
  <si>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</si>
  <si>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</si>
  <si>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</si>
  <si>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</si>
  <si>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</si>
  <si>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</si>
  <si>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</si>
  <si>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</si>
  <si>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</si>
  <si>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</si>
  <si>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</si>
  <si>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</si>
  <si>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</si>
  <si>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</si>
  <si>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</si>
  <si>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</si>
  <si>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</si>
  <si>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</si>
  <si>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</si>
  <si>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</si>
  <si>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</si>
  <si>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</si>
  <si>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</si>
  <si>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</si>
  <si>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</si>
  <si>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</si>
  <si>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</si>
  <si>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</si>
  <si>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</si>
  <si>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</si>
  <si>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</si>
  <si>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</si>
  <si>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</si>
  <si>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</si>
  <si>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</si>
  <si>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</si>
  <si>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</si>
  <si>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</si>
  <si>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</si>
  <si>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</si>
  <si>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</si>
  <si>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</si>
  <si>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</si>
  <si>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</si>
  <si>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</si>
  <si>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</si>
  <si>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</si>
  <si>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</si>
  <si>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</si>
  <si>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</si>
  <si>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</si>
  <si>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</si>
  <si>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</si>
  <si>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</si>
  <si>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</si>
  <si>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</si>
  <si>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</si>
  <si>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</si>
  <si>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</si>
  <si>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</si>
  <si>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</si>
  <si>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</si>
  <si>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</si>
  <si>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</si>
  <si>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</si>
  <si>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</si>
  <si>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</si>
  <si>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</si>
  <si>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</si>
  <si>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</si>
  <si>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</si>
  <si>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</si>
  <si>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</si>
  <si>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</si>
  <si>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</si>
  <si>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</si>
  <si>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</si>
  <si>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</si>
  <si>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</si>
  <si>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</si>
  <si>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</si>
  <si>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</si>
  <si>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</si>
  <si>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</si>
  <si>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</si>
  <si>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</si>
  <si>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</si>
  <si>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</si>
  <si>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</si>
  <si>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</si>
  <si>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</si>
  <si>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</si>
  <si>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</si>
  <si>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</si>
  <si>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</si>
  <si>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</si>
  <si>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</si>
  <si>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</si>
  <si>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</si>
  <si>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</si>
  <si>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</si>
  <si>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</si>
  <si>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</si>
  <si>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</si>
  <si>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</si>
  <si>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</si>
  <si>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</si>
  <si>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</si>
  <si>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</si>
  <si>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</si>
  <si>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</si>
  <si>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</si>
  <si>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</si>
  <si>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</si>
  <si>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</si>
  <si>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</si>
  <si>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</si>
  <si>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</si>
  <si>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</si>
  <si>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</si>
  <si>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</si>
  <si>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</si>
  <si>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</si>
  <si>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</si>
  <si>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</si>
  <si>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</si>
  <si>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</si>
  <si>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</si>
  <si>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</si>
  <si>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</si>
  <si>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</si>
  <si>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</si>
  <si>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</si>
  <si>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</si>
  <si>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</si>
  <si>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</si>
  <si>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</si>
  <si>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</si>
  <si>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</si>
  <si>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</si>
  <si>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</si>
  <si>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</si>
  <si>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</si>
  <si>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</si>
  <si>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</si>
  <si>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</si>
  <si>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</si>
  <si>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</si>
  <si>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</si>
  <si>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</si>
  <si>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</si>
  <si>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</si>
  <si>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</si>
  <si>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</si>
  <si>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</si>
  <si>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</si>
  <si>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</si>
  <si>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</si>
  <si>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</si>
  <si>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</si>
  <si>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</si>
  <si>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</si>
  <si>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</si>
  <si>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</si>
  <si>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</si>
  <si>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</si>
  <si>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</si>
  <si>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</si>
  <si>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</si>
  <si>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</si>
  <si>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</si>
  <si>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</si>
  <si>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</si>
  <si>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</si>
  <si>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</si>
  <si>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</si>
  <si>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</si>
  <si>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</si>
  <si>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</si>
  <si>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</si>
  <si>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</si>
  <si>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</si>
  <si>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</si>
  <si>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</si>
  <si>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</si>
  <si>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</si>
  <si>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</si>
  <si>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</si>
  <si>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</si>
  <si>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</si>
  <si>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</si>
  <si>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</si>
  <si>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</si>
  <si>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</si>
  <si>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</si>
  <si>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</si>
  <si>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</si>
  <si>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</si>
  <si>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</si>
  <si>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</si>
  <si>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</si>
  <si>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</si>
  <si>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</si>
  <si>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</si>
  <si>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</si>
  <si>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</si>
  <si>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</si>
  <si>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</si>
  <si>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</si>
  <si>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</si>
  <si>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</si>
  <si>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</si>
  <si>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</si>
  <si>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</si>
  <si>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</si>
  <si>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</si>
  <si>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</si>
  <si>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</si>
  <si>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</si>
  <si>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</si>
  <si>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</si>
  <si>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</si>
  <si>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</si>
  <si>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</si>
  <si>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</si>
  <si>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</si>
  <si>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</si>
  <si>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</si>
  <si>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</si>
  <si>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</si>
  <si>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</si>
  <si>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</si>
  <si>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</si>
  <si>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</si>
  <si>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</si>
  <si>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</si>
  <si>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</si>
  <si>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</si>
  <si>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</si>
  <si>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</si>
  <si>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</si>
  <si>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</si>
  <si>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</si>
  <si>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</si>
  <si>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</si>
  <si>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</si>
  <si>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</si>
  <si>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</si>
  <si>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</si>
  <si>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</si>
  <si>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</si>
  <si>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</si>
  <si>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</si>
  <si>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</si>
  <si>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</si>
  <si>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</si>
  <si>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</si>
  <si>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</si>
  <si>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</si>
  <si>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</si>
  <si>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</si>
  <si>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</si>
  <si>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</si>
  <si>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</si>
  <si>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</si>
  <si>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</si>
  <si>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</si>
  <si>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</si>
  <si>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</si>
  <si>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</si>
  <si>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</si>
  <si>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</si>
  <si>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</si>
  <si>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</si>
  <si>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</si>
  <si>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</si>
  <si>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</si>
  <si>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</si>
  <si>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</si>
  <si>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</si>
  <si>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</si>
  <si>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</si>
  <si>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</si>
  <si>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</si>
  <si>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</si>
  <si>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</si>
  <si>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</si>
  <si>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</si>
  <si>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</si>
  <si>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</si>
  <si>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</si>
  <si>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</si>
  <si>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</si>
  <si>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</si>
  <si>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</si>
  <si>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</si>
  <si>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</si>
  <si>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</si>
  <si>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</si>
  <si>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</si>
  <si>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</si>
  <si>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</si>
  <si>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</si>
  <si>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</si>
  <si>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</si>
  <si>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</si>
  <si>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</si>
  <si>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</si>
  <si>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</si>
  <si>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</si>
  <si>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</si>
  <si>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</si>
  <si>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</si>
  <si>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</si>
  <si>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</si>
  <si>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</si>
  <si>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</si>
  <si>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</si>
  <si>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</si>
  <si>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</si>
  <si>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</si>
  <si>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</si>
  <si>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</si>
  <si>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</si>
  <si>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</si>
  <si>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</si>
  <si>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</si>
  <si>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</si>
  <si>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</si>
  <si>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</si>
  <si>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</si>
  <si>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</si>
  <si>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</si>
  <si>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</si>
  <si>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</si>
  <si>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</si>
  <si>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</si>
  <si>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</si>
  <si>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</si>
  <si>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</si>
  <si>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</si>
  <si>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</si>
  <si>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</si>
  <si>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</si>
  <si>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</si>
  <si>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</si>
  <si>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</si>
  <si>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</si>
  <si>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</si>
  <si>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</si>
  <si>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</si>
  <si>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</si>
  <si>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</si>
  <si>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</si>
  <si>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</si>
  <si>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</si>
  <si>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</si>
  <si>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</si>
  <si>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</si>
  <si>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</si>
  <si>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</si>
  <si>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</si>
  <si>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</si>
  <si>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</si>
  <si>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</si>
  <si>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</si>
  <si>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</si>
  <si>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</si>
  <si>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</si>
  <si>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</si>
  <si>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</si>
  <si>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</si>
  <si>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</si>
  <si>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</si>
  <si>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</si>
  <si>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</si>
  <si>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</si>
  <si>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</si>
  <si>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</si>
  <si>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</si>
  <si>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</si>
  <si>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</si>
  <si>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</si>
  <si>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</si>
  <si>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</si>
  <si>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</si>
  <si>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</si>
  <si>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</si>
  <si>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</si>
  <si>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</si>
  <si>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</si>
  <si>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</si>
  <si>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</si>
  <si>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</si>
  <si>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</si>
  <si>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</si>
  <si>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</si>
  <si>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</si>
  <si>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</si>
  <si>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</si>
  <si>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</si>
  <si>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</si>
  <si>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</si>
  <si>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</si>
  <si>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</si>
  <si>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</si>
  <si>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</si>
  <si>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</si>
  <si>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</si>
  <si>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</si>
  <si>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</si>
  <si>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</si>
  <si>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</si>
  <si>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</si>
  <si>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</si>
  <si>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</si>
  <si>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</si>
  <si>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</si>
  <si>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</si>
  <si>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</si>
  <si>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</si>
  <si>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</si>
  <si>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</si>
  <si>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</si>
  <si>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</si>
  <si>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</si>
  <si>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</si>
  <si>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</si>
  <si>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</si>
  <si>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</si>
  <si>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</si>
  <si>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</si>
  <si>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</si>
  <si>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</si>
  <si>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</si>
  <si>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</si>
  <si>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</si>
  <si>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</si>
  <si>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</si>
  <si>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</si>
  <si>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</si>
  <si>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</si>
  <si>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</si>
  <si>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</si>
  <si>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</si>
  <si>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</si>
  <si>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</si>
  <si>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</si>
  <si>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</si>
  <si>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</si>
  <si>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</si>
  <si>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</si>
  <si>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</si>
  <si>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</si>
  <si>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</si>
  <si>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</si>
  <si>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</si>
  <si>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</si>
  <si>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</si>
  <si>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</si>
  <si>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</si>
  <si>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</si>
  <si>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</si>
  <si>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</si>
  <si>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</si>
  <si>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</si>
  <si>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</si>
  <si>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</si>
  <si>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</si>
  <si>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</si>
  <si>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</si>
  <si>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</si>
  <si>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</si>
  <si>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</si>
  <si>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</si>
  <si>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</si>
  <si>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</si>
  <si>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</si>
  <si>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</si>
  <si>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</si>
  <si>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</si>
  <si>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</si>
  <si>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</si>
  <si>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</si>
  <si>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</si>
  <si>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</si>
  <si>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</si>
  <si>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</si>
  <si>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</si>
  <si>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</si>
  <si>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</si>
  <si>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</si>
  <si>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</si>
  <si>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</si>
  <si>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</si>
  <si>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</si>
  <si>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</si>
  <si>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</si>
  <si>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</si>
  <si>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</si>
  <si>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</si>
  <si>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</si>
  <si>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</si>
  <si>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</si>
  <si>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</si>
  <si>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</si>
  <si>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</si>
  <si>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</si>
  <si>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</si>
  <si>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</si>
  <si>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</si>
  <si>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</si>
  <si>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</si>
  <si>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</si>
  <si>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</si>
  <si>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</si>
  <si>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</si>
  <si>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</si>
  <si>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</si>
  <si>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</si>
  <si>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</si>
  <si>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</si>
  <si>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</si>
  <si>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</si>
  <si>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</si>
  <si>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</si>
  <si>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</si>
  <si>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</si>
  <si>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</si>
  <si>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</si>
  <si>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</si>
  <si>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</si>
  <si>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</si>
  <si>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</si>
  <si>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</si>
  <si>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</si>
  <si>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</si>
  <si>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</si>
  <si>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</si>
  <si>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</si>
  <si>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</si>
  <si>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</si>
  <si>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</si>
  <si>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</si>
  <si>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</si>
  <si>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</si>
  <si>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</si>
  <si>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</si>
  <si>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</si>
  <si>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</si>
  <si>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</si>
  <si>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</si>
  <si>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</si>
  <si>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</si>
  <si>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</si>
  <si>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</si>
  <si>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</si>
  <si>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</si>
  <si>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</si>
  <si>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</si>
  <si>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</si>
  <si>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</si>
  <si>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</si>
  <si>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</si>
  <si>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</si>
  <si>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</si>
  <si>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</si>
  <si>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</si>
  <si>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</si>
  <si>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</si>
  <si>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</si>
  <si>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</si>
  <si>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</si>
  <si>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</si>
  <si>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</si>
  <si>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</si>
  <si>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</si>
  <si>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</si>
  <si>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</si>
  <si>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</si>
  <si>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</si>
  <si>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</si>
  <si>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</si>
  <si>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</si>
  <si>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</si>
  <si>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</si>
  <si>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</si>
  <si>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</si>
  <si>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</si>
  <si>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</si>
  <si>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</si>
  <si>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</si>
  <si>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</si>
  <si>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</si>
  <si>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</si>
  <si>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</si>
  <si>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</si>
  <si>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</si>
  <si>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</si>
  <si>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</si>
  <si>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</si>
  <si>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</si>
  <si>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</si>
  <si>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</si>
  <si>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</si>
  <si>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</si>
  <si>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</si>
  <si>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</si>
  <si>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</si>
  <si>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</si>
  <si>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</si>
  <si>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</si>
  <si>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</si>
  <si>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</si>
  <si>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</si>
  <si>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</si>
  <si>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</si>
  <si>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</si>
  <si>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</si>
  <si>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</si>
  <si>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</si>
  <si>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</si>
  <si>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</si>
  <si>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</si>
  <si>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</si>
  <si>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</si>
  <si>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</si>
  <si>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</si>
  <si>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</si>
  <si>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</si>
  <si>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</si>
  <si>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</si>
  <si>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</si>
  <si>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</si>
  <si>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</si>
  <si>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</si>
  <si>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</si>
  <si>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</si>
  <si>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</si>
  <si>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</si>
  <si>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</si>
  <si>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</si>
  <si>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</si>
  <si>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</si>
  <si>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</si>
  <si>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</si>
  <si>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</si>
  <si>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</si>
  <si>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</si>
  <si>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</si>
  <si>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</si>
  <si>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</si>
  <si>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</si>
  <si>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</si>
  <si>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</si>
  <si>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</si>
  <si>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</si>
  <si>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</si>
  <si>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</si>
  <si>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</si>
  <si>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</si>
  <si>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</si>
  <si>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</si>
  <si>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</si>
  <si>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</si>
  <si>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</si>
  <si>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</si>
  <si>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</si>
  <si>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</si>
  <si>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</si>
  <si>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</si>
  <si>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</si>
  <si>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</si>
  <si>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</si>
  <si>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</si>
  <si>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</si>
  <si>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</si>
  <si>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</si>
  <si>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</si>
  <si>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</si>
  <si>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</si>
  <si>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</si>
  <si>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</si>
  <si>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</si>
  <si>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</si>
  <si>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</si>
  <si>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</si>
  <si>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</si>
  <si>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</si>
  <si>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</si>
  <si>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</si>
  <si>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</si>
  <si>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</si>
  <si>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</si>
  <si>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</si>
  <si>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</si>
  <si>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</si>
  <si>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</si>
  <si>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</si>
  <si>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</si>
  <si>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</si>
  <si>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</si>
  <si>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</si>
  <si>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</si>
  <si>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</si>
  <si>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</si>
  <si>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</si>
  <si>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</si>
  <si>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</si>
  <si>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</si>
  <si>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</si>
  <si>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</si>
  <si>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</si>
  <si>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</si>
  <si>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</si>
  <si>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</si>
  <si>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</si>
  <si>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</si>
  <si>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</si>
  <si>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</si>
  <si>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</si>
  <si>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</si>
  <si>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</si>
  <si>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</si>
  <si>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</si>
  <si>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</si>
  <si>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</si>
  <si>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</si>
  <si>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</si>
  <si>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</si>
  <si>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</si>
  <si>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</si>
  <si>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</si>
  <si>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</si>
  <si>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</si>
  <si>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</si>
  <si>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</si>
  <si>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</si>
  <si>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</si>
  <si>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</si>
  <si>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</si>
  <si>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</si>
  <si>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</si>
  <si>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</si>
  <si>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</si>
  <si>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</si>
  <si>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</si>
  <si>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</si>
  <si>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</si>
  <si>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</si>
  <si>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</si>
  <si>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</si>
  <si>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</si>
  <si>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</si>
  <si>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</si>
  <si>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</si>
  <si>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</si>
  <si>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</si>
  <si>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</si>
  <si>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</si>
  <si>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</si>
  <si>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</si>
  <si>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</si>
  <si>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</si>
  <si>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</si>
  <si>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</si>
  <si>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</si>
  <si>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</si>
  <si>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</si>
  <si>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</si>
  <si>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</si>
  <si>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</si>
  <si>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</si>
  <si>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</si>
  <si>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</si>
  <si>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</si>
  <si>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</si>
  <si>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</si>
  <si>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</si>
  <si>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</si>
  <si>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</si>
  <si>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</si>
  <si>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</si>
  <si>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</si>
  <si>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</si>
  <si>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</si>
  <si>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</si>
  <si>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</si>
  <si>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</si>
  <si>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</si>
  <si>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</si>
  <si>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</si>
  <si>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</si>
  <si>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</si>
  <si>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</si>
  <si>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</si>
  <si>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</si>
  <si>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</si>
  <si>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</si>
  <si>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</si>
  <si>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</si>
  <si>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</si>
  <si>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</si>
  <si>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</si>
  <si>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</si>
  <si>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</si>
  <si>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</si>
  <si>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</si>
  <si>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</si>
  <si>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</si>
  <si>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</si>
  <si>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</si>
  <si>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</si>
  <si>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</si>
  <si>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</si>
  <si>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</si>
  <si>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</si>
  <si>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</si>
  <si>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</si>
  <si>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</si>
  <si>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</si>
  <si>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</si>
  <si>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</si>
  <si>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</si>
  <si>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</si>
  <si>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</si>
  <si>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</si>
  <si>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</si>
  <si>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</si>
  <si>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</si>
  <si>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</si>
  <si>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</si>
  <si>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</si>
  <si>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</si>
  <si>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</si>
  <si>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</si>
  <si>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</si>
  <si>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</si>
  <si>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</si>
  <si>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</si>
  <si>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</si>
  <si>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</si>
  <si>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</si>
  <si>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</si>
  <si>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</si>
  <si>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</si>
  <si>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</si>
  <si>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</si>
  <si>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</si>
  <si>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</si>
  <si>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</si>
  <si>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</si>
  <si>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</si>
  <si>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</si>
  <si>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</si>
  <si>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</si>
  <si>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</si>
  <si>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</si>
  <si>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</si>
  <si>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</si>
  <si>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</si>
  <si>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</si>
  <si>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</si>
  <si>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</si>
  <si>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</si>
  <si>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</si>
  <si>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</si>
  <si>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</si>
  <si>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</si>
  <si>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</si>
  <si>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</si>
  <si>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</si>
  <si>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</si>
  <si>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</si>
  <si>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</si>
  <si>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</si>
  <si>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</si>
  <si>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</si>
  <si>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</si>
  <si>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</si>
  <si>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</si>
  <si>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</si>
  <si>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</si>
  <si>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</si>
  <si>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</si>
  <si>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</si>
  <si>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</si>
  <si>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</si>
  <si>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</si>
  <si>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</si>
  <si>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</si>
  <si>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</si>
  <si>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</si>
  <si>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</si>
  <si>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</si>
  <si>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</si>
  <si>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</si>
  <si>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</si>
  <si>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</si>
  <si>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</si>
  <si>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</si>
  <si>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</si>
  <si>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</si>
  <si>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</si>
  <si>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</si>
  <si>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</si>
  <si>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</si>
  <si>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</si>
  <si>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</si>
  <si>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</si>
  <si>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</si>
  <si>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</si>
  <si>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</si>
  <si>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</si>
  <si>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</si>
  <si>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</si>
  <si>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</si>
  <si>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</si>
  <si>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</si>
  <si>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</si>
  <si>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</si>
  <si>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</si>
  <si>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</si>
  <si>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</si>
  <si>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</si>
  <si>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</si>
  <si>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</si>
  <si>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</si>
  <si>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</si>
  <si>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</si>
  <si>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</si>
  <si>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</si>
  <si>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</si>
  <si>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</si>
  <si>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</si>
  <si>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</si>
  <si>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</si>
  <si>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</si>
  <si>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</si>
  <si>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</si>
  <si>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</si>
  <si>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</si>
  <si>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</si>
  <si>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</si>
  <si>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</si>
  <si>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</si>
  <si>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</si>
  <si>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</si>
  <si>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</si>
  <si>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</si>
  <si>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</si>
  <si>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</si>
  <si>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</si>
  <si>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</si>
  <si>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</si>
  <si>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</si>
  <si>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</si>
  <si>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</si>
  <si>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</si>
  <si>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</si>
  <si>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</si>
  <si>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</si>
  <si>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</si>
  <si>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</si>
  <si>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</si>
  <si>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</si>
  <si>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</si>
  <si>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</si>
  <si>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</si>
  <si>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</si>
  <si>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</si>
  <si>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</si>
  <si>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</si>
  <si>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</si>
  <si>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</si>
  <si>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</si>
  <si>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</si>
  <si>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</si>
  <si>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</si>
  <si>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</si>
  <si>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</si>
  <si>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</si>
  <si>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</si>
  <si>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</si>
  <si>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</si>
  <si>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</si>
  <si>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</si>
  <si>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</si>
  <si>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</si>
  <si>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</si>
  <si>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</si>
  <si>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</si>
  <si>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</si>
  <si>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</si>
  <si>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</si>
  <si>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</si>
  <si>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</si>
  <si>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</si>
  <si>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</si>
  <si>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</si>
  <si>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</si>
  <si>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</si>
  <si>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</si>
  <si>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</si>
  <si>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</si>
  <si>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</si>
  <si>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</si>
  <si>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</si>
  <si>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</si>
  <si>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</si>
  <si>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</si>
  <si>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</si>
  <si>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</si>
  <si>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</si>
  <si>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</si>
  <si>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</si>
  <si>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</si>
  <si>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</si>
  <si>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</si>
  <si>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</si>
  <si>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</si>
  <si>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</si>
  <si>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</si>
  <si>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</si>
  <si>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</si>
  <si>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</si>
  <si>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</si>
  <si>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</si>
  <si>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</si>
  <si>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</si>
  <si>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</si>
  <si>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</si>
  <si>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</si>
  <si>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</si>
  <si>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</si>
  <si>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</si>
  <si>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</si>
  <si>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</si>
  <si>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</si>
  <si>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</si>
  <si>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</si>
  <si>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</si>
  <si>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</si>
  <si>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</si>
  <si>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</si>
  <si>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</si>
  <si>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</si>
  <si>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</si>
  <si>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</si>
  <si>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</si>
  <si>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</si>
  <si>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</si>
  <si>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</si>
  <si>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</si>
  <si>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</si>
  <si>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</si>
  <si>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</si>
  <si>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</si>
  <si>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</si>
  <si>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</si>
  <si>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</si>
  <si>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</si>
  <si>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</si>
  <si>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</si>
  <si>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</si>
  <si>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</si>
  <si>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</si>
  <si>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</si>
  <si>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</si>
  <si>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</si>
  <si>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</si>
  <si>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</si>
  <si>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</si>
  <si>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</si>
  <si>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</si>
  <si>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</si>
  <si>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</si>
  <si>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</si>
  <si>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</si>
  <si>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</si>
  <si>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</si>
  <si>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</si>
  <si>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</si>
  <si>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</si>
  <si>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</si>
  <si>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</si>
  <si>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</si>
  <si>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</si>
  <si>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</si>
  <si>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</si>
  <si>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</si>
  <si>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</si>
  <si>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</si>
  <si>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</si>
  <si>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</si>
  <si>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</si>
  <si>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</si>
  <si>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</si>
  <si>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</si>
  <si>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</si>
  <si>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</si>
  <si>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</si>
  <si>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</si>
  <si>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</si>
  <si>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</si>
  <si>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</si>
  <si>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</si>
  <si>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</si>
  <si>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</si>
  <si>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</si>
  <si>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</si>
  <si>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</si>
  <si>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</si>
  <si>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</si>
  <si>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</si>
  <si>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</si>
  <si>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</si>
  <si>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</si>
  <si>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</si>
  <si>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</si>
  <si>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</si>
  <si>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</si>
  <si>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</si>
  <si>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</si>
  <si>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</si>
  <si>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</si>
  <si>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</si>
  <si>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</si>
  <si>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</si>
  <si>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</si>
  <si>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</si>
  <si>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</si>
  <si>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</si>
  <si>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</si>
  <si>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</si>
  <si>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</si>
  <si>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</si>
  <si>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</si>
  <si>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</si>
  <si>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</si>
  <si>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</si>
  <si>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</si>
  <si>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</si>
  <si>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</si>
  <si>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</si>
  <si>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</si>
  <si>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</si>
  <si>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</si>
  <si>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</si>
  <si>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</si>
  <si>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</si>
  <si>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</si>
  <si>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</si>
  <si>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</si>
  <si>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</si>
  <si>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</si>
  <si>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</si>
  <si>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</si>
  <si>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</si>
  <si>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</si>
  <si>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</si>
  <si>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</si>
  <si>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</si>
  <si>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</si>
  <si>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</si>
  <si>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</si>
  <si>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</si>
  <si>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</si>
  <si>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</si>
  <si>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</si>
  <si>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</si>
  <si>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</si>
  <si>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</si>
  <si>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</si>
  <si>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</si>
  <si>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</si>
  <si>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</si>
  <si>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</si>
  <si>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</si>
  <si>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</si>
  <si>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</si>
  <si>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</si>
  <si>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</si>
  <si>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</si>
  <si>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</si>
  <si>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</si>
  <si>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</si>
  <si>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</si>
  <si>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</si>
  <si>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</si>
  <si>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</si>
  <si>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</si>
  <si>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</si>
  <si>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</si>
  <si>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</si>
  <si>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</si>
  <si>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</si>
  <si>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</si>
  <si>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</si>
  <si>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</si>
  <si>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</si>
  <si>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</si>
  <si>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</si>
  <si>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</si>
  <si>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</si>
  <si>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</si>
  <si>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</si>
  <si>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</si>
  <si>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</si>
  <si>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</si>
  <si>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</si>
  <si>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</si>
  <si>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</si>
  <si>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</si>
  <si>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</si>
  <si>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</si>
  <si>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</si>
  <si>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</si>
  <si>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</si>
  <si>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</si>
  <si>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</si>
  <si>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</si>
  <si>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</si>
  <si>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</si>
  <si>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</si>
  <si>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</si>
  <si>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</si>
  <si>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</si>
  <si>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</si>
  <si>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</si>
  <si>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</si>
  <si>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</si>
  <si>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</si>
  <si>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</si>
  <si>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</si>
  <si>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</si>
  <si>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</si>
  <si>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</si>
  <si>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</si>
  <si>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</si>
  <si>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</si>
  <si>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</si>
  <si>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</si>
  <si>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</si>
  <si>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</si>
  <si>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</si>
  <si>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</si>
  <si>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</si>
  <si>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</si>
  <si>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</si>
  <si>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</si>
  <si>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</si>
  <si>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</si>
  <si>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</si>
  <si>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</si>
  <si>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</si>
  <si>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</si>
  <si>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</si>
  <si>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</si>
  <si>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</si>
  <si>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</si>
  <si>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</si>
  <si>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</si>
  <si>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</si>
  <si>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</si>
  <si>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</si>
  <si>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</si>
  <si>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</si>
  <si>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</si>
  <si>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</si>
  <si>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</si>
  <si>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</si>
  <si>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</si>
  <si>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</si>
  <si>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</si>
  <si>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</si>
  <si>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</si>
  <si>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</si>
  <si>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</si>
  <si>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</si>
  <si>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</si>
  <si>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</si>
  <si>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</si>
  <si>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</si>
  <si>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</si>
  <si>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</si>
  <si>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</si>
  <si>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</si>
  <si>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</si>
  <si>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</si>
  <si>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</si>
  <si>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</si>
  <si>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</si>
  <si>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</si>
  <si>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</si>
  <si>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</si>
  <si>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</si>
  <si>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</si>
  <si>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</si>
  <si>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</si>
  <si>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</si>
  <si>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</si>
  <si>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</si>
  <si>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</si>
  <si>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</si>
  <si>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</si>
  <si>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</si>
  <si>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</si>
  <si>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</si>
  <si>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</si>
  <si>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</si>
  <si>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</si>
  <si>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</si>
  <si>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</si>
  <si>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</si>
  <si>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</si>
  <si>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</si>
  <si>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</si>
  <si>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</si>
  <si>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</si>
  <si>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</si>
  <si>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</si>
  <si>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</si>
  <si>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</si>
  <si>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</si>
  <si>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</si>
  <si>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</si>
  <si>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</si>
  <si>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</si>
  <si>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</si>
  <si>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</si>
  <si>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</si>
  <si>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</si>
  <si>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</si>
  <si>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</si>
  <si>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</si>
  <si>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</si>
  <si>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</si>
  <si>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</si>
  <si>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</si>
  <si>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</si>
  <si>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</si>
  <si>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</si>
  <si>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</si>
  <si>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</si>
  <si>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</si>
  <si>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</si>
  <si>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</si>
  <si>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</si>
  <si>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</si>
  <si>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</si>
  <si>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</si>
  <si>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</si>
  <si>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</si>
  <si>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</si>
  <si>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</si>
  <si>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</si>
  <si>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</si>
  <si>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</si>
  <si>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</si>
  <si>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</si>
  <si>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</si>
  <si>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</si>
  <si>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</si>
  <si>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</si>
  <si>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</si>
  <si>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</si>
  <si>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</si>
  <si>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</si>
  <si>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</si>
  <si>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</si>
  <si>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</si>
  <si>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</si>
  <si>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</si>
  <si>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</si>
  <si>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</si>
  <si>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</si>
  <si>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</si>
  <si>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</si>
  <si>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</si>
  <si>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</si>
  <si>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</si>
  <si>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</si>
  <si>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</si>
  <si>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</si>
  <si>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</si>
  <si>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</si>
  <si>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</si>
  <si>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</si>
  <si>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</si>
  <si>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</si>
  <si>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</si>
  <si>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</si>
  <si>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</si>
  <si>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</si>
  <si>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</si>
  <si>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</si>
  <si>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</si>
  <si>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</si>
  <si>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</si>
  <si>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</si>
  <si>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</si>
  <si>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</si>
  <si>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</si>
  <si>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</si>
  <si>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</si>
  <si>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</si>
  <si>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</si>
  <si>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</si>
  <si>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</si>
  <si>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</si>
  <si>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</si>
  <si>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</si>
  <si>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</si>
  <si>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</si>
  <si>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</si>
  <si>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</si>
  <si>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</si>
  <si>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</si>
  <si>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</si>
  <si>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</si>
  <si>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</si>
  <si>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</si>
  <si>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</si>
  <si>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</si>
  <si>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</si>
  <si>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</si>
  <si>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</si>
  <si>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</si>
  <si>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</si>
  <si>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</si>
  <si>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</si>
  <si>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</si>
  <si>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</si>
  <si>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</si>
  <si>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</si>
  <si>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</si>
  <si>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</si>
  <si>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</si>
  <si>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</si>
  <si>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</si>
  <si>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</si>
  <si>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</si>
  <si>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</si>
  <si>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</si>
  <si>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</si>
  <si>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</si>
  <si>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</si>
  <si>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</si>
  <si>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</si>
  <si>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</si>
  <si>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</si>
  <si>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</si>
  <si>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</si>
  <si>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</si>
  <si>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</si>
  <si>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</si>
  <si>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</si>
  <si>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</si>
  <si>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</si>
  <si>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</si>
  <si>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</si>
  <si>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</si>
  <si>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</si>
  <si>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</si>
  <si>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</si>
  <si>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</si>
  <si>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</si>
  <si>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</si>
  <si>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</si>
  <si>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</si>
  <si>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</si>
  <si>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</si>
  <si>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</si>
  <si>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</si>
  <si>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</si>
  <si>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</si>
  <si>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</si>
  <si>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</si>
  <si>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</si>
  <si>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</si>
  <si>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</si>
  <si>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</si>
  <si>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</si>
  <si>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</si>
  <si>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</si>
  <si>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</si>
  <si>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</si>
  <si>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</si>
  <si>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</si>
  <si>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</si>
  <si>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</si>
  <si>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</si>
  <si>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</si>
  <si>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</si>
  <si>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</si>
  <si>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</si>
  <si>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</si>
  <si>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</si>
  <si>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</si>
  <si>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</si>
  <si>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</si>
  <si>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</si>
  <si>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</si>
  <si>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</si>
  <si>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</si>
  <si>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</si>
  <si>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</si>
  <si>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</si>
  <si>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</si>
  <si>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</si>
  <si>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</si>
  <si>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</si>
  <si>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</si>
  <si>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</si>
  <si>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</si>
  <si>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</si>
  <si>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</si>
  <si>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</si>
  <si>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</si>
  <si>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</si>
  <si>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</si>
  <si>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</si>
  <si>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</si>
  <si>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</si>
  <si>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</si>
  <si>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</si>
  <si>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</si>
  <si>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</si>
  <si>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</si>
  <si>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</si>
  <si>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</si>
  <si>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</si>
  <si>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</si>
  <si>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</si>
  <si>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</si>
  <si>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</si>
  <si>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</si>
  <si>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</si>
  <si>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</si>
  <si>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</si>
  <si>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</si>
  <si>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</si>
  <si>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</si>
  <si>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</si>
  <si>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</si>
  <si>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</si>
  <si>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</si>
  <si>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</si>
  <si>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</si>
  <si>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</si>
  <si>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</si>
  <si>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</si>
  <si>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</si>
  <si>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</si>
  <si>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</si>
  <si>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</si>
  <si>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</si>
  <si>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</si>
  <si>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</si>
  <si>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</si>
  <si>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</si>
  <si>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</si>
  <si>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</si>
  <si>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</si>
  <si>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</si>
  <si>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</si>
  <si>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</si>
  <si>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</si>
  <si>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</si>
  <si>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</si>
  <si>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</si>
  <si>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</si>
  <si>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</si>
  <si>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</si>
  <si>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</si>
  <si>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</si>
  <si>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</si>
  <si>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</si>
  <si>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</si>
  <si>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</si>
  <si>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</si>
  <si>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</si>
  <si>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</si>
  <si>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</si>
  <si>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</si>
  <si>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</si>
  <si>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</si>
  <si>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</si>
  <si>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</si>
  <si>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</si>
  <si>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</si>
  <si>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</si>
  <si>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</si>
  <si>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</si>
  <si>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</si>
  <si>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</si>
  <si>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</si>
  <si>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</si>
  <si>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</si>
  <si>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</si>
  <si>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</si>
  <si>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</si>
  <si>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</si>
  <si>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</si>
  <si>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</si>
  <si>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</si>
  <si>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</si>
  <si>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</si>
  <si>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</si>
  <si>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</si>
  <si>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</si>
  <si>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</si>
  <si>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</si>
  <si>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</si>
  <si>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</si>
  <si>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</si>
  <si>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</si>
  <si>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</si>
  <si>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</si>
  <si>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</si>
  <si>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</si>
  <si>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</si>
  <si>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</si>
  <si>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</si>
  <si>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</si>
  <si>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</si>
  <si>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</si>
  <si>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</si>
  <si>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</si>
  <si>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</si>
  <si>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</si>
  <si>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</si>
  <si>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</si>
  <si>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</si>
  <si>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</si>
  <si>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</si>
  <si>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</si>
  <si>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</si>
  <si>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</si>
  <si>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</si>
  <si>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</si>
  <si>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</si>
  <si>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</si>
  <si>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</si>
  <si>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</si>
  <si>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</si>
  <si>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</si>
  <si>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</si>
  <si>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</si>
  <si>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</si>
  <si>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</si>
  <si>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</si>
  <si>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</si>
  <si>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</si>
  <si>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</si>
  <si>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</si>
  <si>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</si>
  <si>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</si>
  <si>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</si>
  <si>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</si>
  <si>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</si>
  <si>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</si>
  <si>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</si>
  <si>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</si>
  <si>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</si>
  <si>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</si>
  <si>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</si>
  <si>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</si>
  <si>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</si>
  <si>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</si>
  <si>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</si>
  <si>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</si>
  <si>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</si>
  <si>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</si>
  <si>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</si>
  <si>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</si>
  <si>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</si>
  <si>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</si>
  <si>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</si>
  <si>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</si>
  <si>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</si>
  <si>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</si>
  <si>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</si>
  <si>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</si>
  <si>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</si>
  <si>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</si>
  <si>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</si>
  <si>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</si>
  <si>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</si>
  <si>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</si>
  <si>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</si>
  <si>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</si>
  <si>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</si>
  <si>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</si>
  <si>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</si>
  <si>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</si>
  <si>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</si>
  <si>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</si>
  <si>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</si>
  <si>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</si>
  <si>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</si>
  <si>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</si>
  <si>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</si>
  <si>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</si>
  <si>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</si>
  <si>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</si>
  <si>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</si>
  <si>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</si>
  <si>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</si>
  <si>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</si>
  <si>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</si>
  <si>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</si>
  <si>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</si>
  <si>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</si>
  <si>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</si>
  <si>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</si>
  <si>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</si>
  <si>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</si>
  <si>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</si>
  <si>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</si>
  <si>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</si>
  <si>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</si>
  <si>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</si>
  <si>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</si>
  <si>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</si>
  <si>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</si>
  <si>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</si>
  <si>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</si>
  <si>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</si>
  <si>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</si>
  <si>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</si>
  <si>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</si>
  <si>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</si>
  <si>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</si>
  <si>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</si>
  <si>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</si>
  <si>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</si>
  <si>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</si>
  <si>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</si>
  <si>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</si>
  <si>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</si>
  <si>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</si>
  <si>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</si>
  <si>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</si>
  <si>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</si>
  <si>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</si>
  <si>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</si>
  <si>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</si>
  <si>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</si>
  <si>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</si>
  <si>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</si>
  <si>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</si>
  <si>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</si>
  <si>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</si>
  <si>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</si>
  <si>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</si>
  <si>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</si>
  <si>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</si>
  <si>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</si>
  <si>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</si>
  <si>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</si>
  <si>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</si>
  <si>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</si>
  <si>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</si>
  <si>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</si>
  <si>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</si>
  <si>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</si>
  <si>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</si>
  <si>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</si>
  <si>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</si>
  <si>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</si>
  <si>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</si>
  <si>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</si>
  <si>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</si>
  <si>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</si>
  <si>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</si>
  <si>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</si>
  <si>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</si>
  <si>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</si>
  <si>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</si>
  <si>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</si>
  <si>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</si>
  <si>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</si>
  <si>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</si>
  <si>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</si>
  <si>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</si>
  <si>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</si>
  <si>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</si>
  <si>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</si>
  <si>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</si>
  <si>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</si>
  <si>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</si>
  <si>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</si>
  <si>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</si>
  <si>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</si>
  <si>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</si>
  <si>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</si>
  <si>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</si>
  <si>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</si>
  <si>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</si>
  <si>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</si>
  <si>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</si>
  <si>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</si>
  <si>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</si>
  <si>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</si>
  <si>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</si>
  <si>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</si>
  <si>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</si>
  <si>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</si>
  <si>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</si>
  <si>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</si>
  <si>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</si>
  <si>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</si>
  <si>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</si>
  <si>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</si>
  <si>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</si>
  <si>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</si>
  <si>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</si>
  <si>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</si>
  <si>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</si>
  <si>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</si>
  <si>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</si>
  <si>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</si>
  <si>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</si>
  <si>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</si>
  <si>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</si>
  <si>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</si>
  <si>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</si>
  <si>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</si>
  <si>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</si>
  <si>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</si>
  <si>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</si>
  <si>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</si>
  <si>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</si>
  <si>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</si>
  <si>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</si>
  <si>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</si>
  <si>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</si>
  <si>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</si>
  <si>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</si>
  <si>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</si>
  <si>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</si>
  <si>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</si>
  <si>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</si>
  <si>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</si>
  <si>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</si>
  <si>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</si>
  <si>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</si>
  <si>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</si>
  <si>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</si>
  <si>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</si>
  <si>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</si>
  <si>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</si>
  <si>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</si>
  <si>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</si>
  <si>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</si>
  <si>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</si>
  <si>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</si>
  <si>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</si>
  <si>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</si>
  <si>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</si>
  <si>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</si>
  <si>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</si>
  <si>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</si>
  <si>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</si>
  <si>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</si>
  <si>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</si>
  <si>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</si>
  <si>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</si>
  <si>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</si>
  <si>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</si>
  <si>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</si>
  <si>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</si>
  <si>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</si>
  <si>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</si>
  <si>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</si>
  <si>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</si>
  <si>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</si>
  <si>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</si>
  <si>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</si>
  <si>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</si>
  <si>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</si>
  <si>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</si>
  <si>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</si>
  <si>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</si>
  <si>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</si>
  <si>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</si>
  <si>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</si>
  <si>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</si>
  <si>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</si>
  <si>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</si>
  <si>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</si>
  <si>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</si>
  <si>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</si>
  <si>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</si>
  <si>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</si>
  <si>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</si>
  <si>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</si>
  <si>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</si>
  <si>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</si>
  <si>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</si>
  <si>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</si>
  <si>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</si>
  <si>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</si>
  <si>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</si>
  <si>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</si>
  <si>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</si>
  <si>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</si>
  <si>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</si>
  <si>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</si>
  <si>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</si>
  <si>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</si>
  <si>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</si>
  <si>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</si>
  <si>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</si>
  <si>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</si>
  <si>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</si>
  <si>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</si>
  <si>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</si>
  <si>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</si>
  <si>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</si>
  <si>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</si>
  <si>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</si>
  <si>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</si>
  <si>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</si>
  <si>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</si>
  <si>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</si>
  <si>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</si>
  <si>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</si>
  <si>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</si>
  <si>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</si>
  <si>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</si>
  <si>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</si>
  <si>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</si>
  <si>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</si>
  <si>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</si>
  <si>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</si>
  <si>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</si>
  <si>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</si>
  <si>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</si>
  <si>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</si>
  <si>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</si>
  <si>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</si>
  <si>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</si>
  <si>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</si>
  <si>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</si>
  <si>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</si>
  <si>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</si>
  <si>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</si>
  <si>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</si>
  <si>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</si>
  <si>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</si>
  <si>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</si>
  <si>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</si>
  <si>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</si>
  <si>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</si>
  <si>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</si>
  <si>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</si>
  <si>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</si>
  <si>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</si>
  <si>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</si>
  <si>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</si>
  <si>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</si>
  <si>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</si>
  <si>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</si>
  <si>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</si>
  <si>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</si>
  <si>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</si>
  <si>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</si>
  <si>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</si>
  <si>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</si>
  <si>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</si>
  <si>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</si>
  <si>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</si>
  <si>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</si>
  <si>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</si>
  <si>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</si>
  <si>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</si>
  <si>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</si>
  <si>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</si>
  <si>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</si>
  <si>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</si>
  <si>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</si>
  <si>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</si>
  <si>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</si>
  <si>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</si>
  <si>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</si>
  <si>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</si>
  <si>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</si>
  <si>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</si>
  <si>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</si>
  <si>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</si>
  <si>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</si>
  <si>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</si>
  <si>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</si>
  <si>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</si>
  <si>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</si>
  <si>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</si>
  <si>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</si>
  <si>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</si>
  <si>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</si>
  <si>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</si>
  <si>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</si>
  <si>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</si>
  <si>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</si>
  <si>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</si>
  <si>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</si>
  <si>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</si>
  <si>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</si>
  <si>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</si>
  <si>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</si>
  <si>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</si>
  <si>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</si>
  <si>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</si>
  <si>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</si>
  <si>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</si>
  <si>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</si>
  <si>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</si>
  <si>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</si>
  <si>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</si>
  <si>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</si>
  <si>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</si>
  <si>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</si>
  <si>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</si>
  <si>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</si>
  <si>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</si>
  <si>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</si>
  <si>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</si>
  <si>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</si>
  <si>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</si>
  <si>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</si>
  <si>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</si>
  <si>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</si>
  <si>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</si>
  <si>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</si>
  <si>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</si>
  <si>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</si>
  <si>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</si>
  <si>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</si>
  <si>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</si>
  <si>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</si>
  <si>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</si>
  <si>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</si>
  <si>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</si>
  <si>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</si>
  <si>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</si>
  <si>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</si>
  <si>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</si>
  <si>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</si>
  <si>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</si>
  <si>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</si>
  <si>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</si>
  <si>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</si>
  <si>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</si>
  <si>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</si>
  <si>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</si>
  <si>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</si>
  <si>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</si>
  <si>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</si>
  <si>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</si>
  <si>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</si>
  <si>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</si>
  <si>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</si>
  <si>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</si>
  <si>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</si>
  <si>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</si>
  <si>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</si>
  <si>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</si>
  <si>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</si>
  <si>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</si>
  <si>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</si>
  <si>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</si>
  <si>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</si>
  <si>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</si>
  <si>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</si>
  <si>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</si>
  <si>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</si>
  <si>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</si>
  <si>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</si>
  <si>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</si>
  <si>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</si>
  <si>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</si>
  <si>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</si>
  <si>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</si>
  <si>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</si>
  <si>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</si>
  <si>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</si>
  <si>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</si>
  <si>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</si>
  <si>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</si>
  <si>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</si>
  <si>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</si>
  <si>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</si>
  <si>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</si>
  <si>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</si>
  <si>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</si>
  <si>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</si>
  <si>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</si>
  <si>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</si>
  <si>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</si>
  <si>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</si>
  <si>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</si>
  <si>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</si>
  <si>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</si>
  <si>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</si>
  <si>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</si>
  <si>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</si>
  <si>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</si>
  <si>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</si>
  <si>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</si>
  <si>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</si>
  <si>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</si>
  <si>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</si>
  <si>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</si>
  <si>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</si>
  <si>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</si>
  <si>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</si>
  <si>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</si>
  <si>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</si>
  <si>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</si>
  <si>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</si>
  <si>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</si>
  <si>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</si>
  <si>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</si>
  <si>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</si>
  <si>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</si>
  <si>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</si>
  <si>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</si>
  <si>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</si>
  <si>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</si>
  <si>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</si>
  <si>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</si>
  <si>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</si>
  <si>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</si>
  <si>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</si>
  <si>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</si>
  <si>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</si>
  <si>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</si>
  <si>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</si>
  <si>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</si>
  <si>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</si>
  <si>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</si>
  <si>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</si>
  <si>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</si>
  <si>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</si>
  <si>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</si>
  <si>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</si>
  <si>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</si>
  <si>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</si>
  <si>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</si>
  <si>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</si>
  <si>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</si>
  <si>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</si>
  <si>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</si>
  <si>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</si>
  <si>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</si>
  <si>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</si>
  <si>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</si>
  <si>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</si>
  <si>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</si>
  <si>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</si>
  <si>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</si>
  <si>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</si>
  <si>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</si>
  <si>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</si>
  <si>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</si>
  <si>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</si>
  <si>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</si>
  <si>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</si>
  <si>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</si>
  <si>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</si>
  <si>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</si>
  <si>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</si>
  <si>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</si>
  <si>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</si>
  <si>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</si>
  <si>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</si>
  <si>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</si>
  <si>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</si>
  <si>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</si>
  <si>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</si>
  <si>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</si>
  <si>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</si>
  <si>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</si>
  <si>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</si>
  <si>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</si>
  <si>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</si>
  <si>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</si>
  <si>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</si>
  <si>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</si>
  <si>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</si>
  <si>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</si>
  <si>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</si>
  <si>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</si>
  <si>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</si>
  <si>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</si>
  <si>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</si>
  <si>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</si>
  <si>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</si>
  <si>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</si>
  <si>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</si>
  <si>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</si>
  <si>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</si>
  <si>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</si>
  <si>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</si>
  <si>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</si>
  <si>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</si>
  <si>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</si>
  <si>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</si>
  <si>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</si>
  <si>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</si>
  <si>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</si>
  <si>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</si>
  <si>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</si>
  <si>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</si>
  <si>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</si>
  <si>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</si>
  <si>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</si>
  <si>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</si>
  <si>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</si>
  <si>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</si>
  <si>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</si>
  <si>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</si>
  <si>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</si>
  <si>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</si>
  <si>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</si>
  <si>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</si>
  <si>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</si>
  <si>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</si>
  <si>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</si>
  <si>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</si>
  <si>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</si>
  <si>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</si>
  <si>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</si>
  <si>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</si>
  <si>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</si>
  <si>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</si>
  <si>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</si>
  <si>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</si>
  <si>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</si>
  <si>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</si>
  <si>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</si>
  <si>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</si>
  <si>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</si>
  <si>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</si>
  <si>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</si>
  <si>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</si>
  <si>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</si>
  <si>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</si>
  <si>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</si>
  <si>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</si>
  <si>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</si>
  <si>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</si>
  <si>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</si>
  <si>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</si>
  <si>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</si>
  <si>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</si>
  <si>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</si>
  <si>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</si>
  <si>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</si>
  <si>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</si>
  <si>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</si>
  <si>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</si>
  <si>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</si>
  <si>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</si>
  <si>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</si>
  <si>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</si>
  <si>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</si>
  <si>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</si>
  <si>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</si>
  <si>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</si>
  <si>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</si>
  <si>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</si>
  <si>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</si>
  <si>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</si>
  <si>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</si>
  <si>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</si>
  <si>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</si>
  <si>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</si>
  <si>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</si>
  <si>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</si>
  <si>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</si>
  <si>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</si>
  <si>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</si>
  <si>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</si>
  <si>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</si>
  <si>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</si>
  <si>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</si>
  <si>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</si>
  <si>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</si>
  <si>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</si>
  <si>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</si>
  <si>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</si>
  <si>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</si>
  <si>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</si>
  <si>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</si>
  <si>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</si>
  <si>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</si>
  <si>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</si>
  <si>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</si>
  <si>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</si>
  <si>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</si>
  <si>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</si>
  <si>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</si>
  <si>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</si>
  <si>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</si>
  <si>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</si>
  <si>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</si>
  <si>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</si>
  <si>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</si>
  <si>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</si>
  <si>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</si>
  <si>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</si>
  <si>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</si>
  <si>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</si>
  <si>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</si>
  <si>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</si>
  <si>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</si>
  <si>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</si>
  <si>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</si>
  <si>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</si>
  <si>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</si>
  <si>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</si>
  <si>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</si>
  <si>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</si>
  <si>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</si>
  <si>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</si>
  <si>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</si>
  <si>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</si>
  <si>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</si>
  <si>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</si>
  <si>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</si>
  <si>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</si>
  <si>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</si>
  <si>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</si>
  <si>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</si>
  <si>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</si>
  <si>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</si>
  <si>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</si>
  <si>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</si>
  <si>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</si>
  <si>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</si>
  <si>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</si>
  <si>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</si>
  <si>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</si>
  <si>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</si>
  <si>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</si>
  <si>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</si>
  <si>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</si>
  <si>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</si>
  <si>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</si>
  <si>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</si>
  <si>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</si>
  <si>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</si>
  <si>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</si>
  <si>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</si>
  <si>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</si>
  <si>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</si>
  <si>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</si>
  <si>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</si>
  <si>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</si>
  <si>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</si>
  <si>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</si>
  <si>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</si>
  <si>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</si>
  <si>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</si>
  <si>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</si>
  <si>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</si>
  <si>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</si>
  <si>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</si>
  <si>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</si>
  <si>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</si>
  <si>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</si>
  <si>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</si>
  <si>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</si>
  <si>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</si>
  <si>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</si>
  <si>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</si>
  <si>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</si>
  <si>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</si>
  <si>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</si>
  <si>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</si>
  <si>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</si>
  <si>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</si>
  <si>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</si>
  <si>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</si>
  <si>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</si>
  <si>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</si>
  <si>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</si>
  <si>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</si>
  <si>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</si>
  <si>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</si>
  <si>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</si>
  <si>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</si>
  <si>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</si>
  <si>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</si>
  <si>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</si>
  <si>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</si>
  <si>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</si>
  <si>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</si>
  <si>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</si>
  <si>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</si>
  <si>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</si>
  <si>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</si>
  <si>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</si>
  <si>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</si>
  <si>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</si>
  <si>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</si>
  <si>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</si>
  <si>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</si>
  <si>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</si>
  <si>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</si>
  <si>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</si>
  <si>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</si>
  <si>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</si>
  <si>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</si>
  <si>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</si>
  <si>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</si>
  <si>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</si>
  <si>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</si>
  <si>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</si>
  <si>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</si>
  <si>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</si>
  <si>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</si>
  <si>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</si>
  <si>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</si>
  <si>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</si>
  <si>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</si>
  <si>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</si>
  <si>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</si>
  <si>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</si>
  <si>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</si>
  <si>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</si>
  <si>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</si>
  <si>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</si>
  <si>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</si>
  <si>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</si>
  <si>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</si>
  <si>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</si>
  <si>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</si>
  <si>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</si>
  <si>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</si>
  <si>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</si>
  <si>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</si>
  <si>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</si>
  <si>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</si>
  <si>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</si>
  <si>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</si>
  <si>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</si>
  <si>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</si>
  <si>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</si>
  <si>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</si>
  <si>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</si>
  <si>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</si>
  <si>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</si>
  <si>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</si>
  <si>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</si>
  <si>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</si>
  <si>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</si>
  <si>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</si>
  <si>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</si>
  <si>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</si>
  <si>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</si>
  <si>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</si>
  <si>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</si>
  <si>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</si>
  <si>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</si>
  <si>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</si>
  <si>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</si>
  <si>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</si>
  <si>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</si>
  <si>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</si>
  <si>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</si>
  <si>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</si>
  <si>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</si>
  <si>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</si>
  <si>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</si>
  <si>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</si>
  <si>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</si>
  <si>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</si>
  <si>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</si>
  <si>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</si>
  <si>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</si>
  <si>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</si>
  <si>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</si>
  <si>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</si>
  <si>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</si>
  <si>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</si>
  <si>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</si>
  <si>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</si>
  <si>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</si>
  <si>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</si>
  <si>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</si>
  <si>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</si>
  <si>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</si>
  <si>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</si>
  <si>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</si>
  <si>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</si>
  <si>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</si>
  <si>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</si>
  <si>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</si>
  <si>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</si>
  <si>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</si>
  <si>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</si>
  <si>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</si>
  <si>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</si>
  <si>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</si>
  <si>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</si>
  <si>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</si>
  <si>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</si>
  <si>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</si>
  <si>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</si>
  <si>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</si>
  <si>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</si>
  <si>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</si>
  <si>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</si>
  <si>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</si>
  <si>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</si>
  <si>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</si>
  <si>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</si>
  <si>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</si>
  <si>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</si>
  <si>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</si>
  <si>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</si>
  <si>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</si>
  <si>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</si>
  <si>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</si>
  <si>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</si>
  <si>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</si>
  <si>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</si>
  <si>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</si>
  <si>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</si>
  <si>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</si>
  <si>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</si>
  <si>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</si>
  <si>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</si>
  <si>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</si>
  <si>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</si>
  <si>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</si>
  <si>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</si>
  <si>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</si>
  <si>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</si>
  <si>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</si>
  <si>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</si>
  <si>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</si>
  <si>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</si>
  <si>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</si>
  <si>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</si>
  <si>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</si>
  <si>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</si>
  <si>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</si>
  <si>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</si>
  <si>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</si>
  <si>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</si>
  <si>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</si>
  <si>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</si>
  <si>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</si>
  <si>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</si>
  <si>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</si>
  <si>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</si>
  <si>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</si>
  <si>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</si>
  <si>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</si>
  <si>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</si>
  <si>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</si>
  <si>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</si>
  <si>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</si>
  <si>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</si>
  <si>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</si>
  <si>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</si>
  <si>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</si>
  <si>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</si>
  <si>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</si>
  <si>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</si>
  <si>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</si>
  <si>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</si>
  <si>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</si>
  <si>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</si>
  <si>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</si>
  <si>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</si>
  <si>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</si>
  <si>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</si>
  <si>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</si>
  <si>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</si>
  <si>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</si>
  <si>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</si>
  <si>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</si>
  <si>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</si>
  <si>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</si>
  <si>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</si>
  <si>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</si>
  <si>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</si>
  <si>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</si>
  <si>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</si>
  <si>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</si>
  <si>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</si>
  <si>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</si>
  <si>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</si>
  <si>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</si>
  <si>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</si>
  <si>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</si>
  <si>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</si>
  <si>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</si>
  <si>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</si>
  <si>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</si>
  <si>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</si>
  <si>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</si>
  <si>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</si>
  <si>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</si>
  <si>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</si>
  <si>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</si>
  <si>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</si>
  <si>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</si>
  <si>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</si>
  <si>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</si>
  <si>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</si>
  <si>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</si>
  <si>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</si>
  <si>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</si>
  <si>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</si>
  <si>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</si>
  <si>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</si>
  <si>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</si>
  <si>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</si>
  <si>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</si>
  <si>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</si>
  <si>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</si>
  <si>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</si>
  <si>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</si>
  <si>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</si>
  <si>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</si>
  <si>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</si>
  <si>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</si>
  <si>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</si>
  <si>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</si>
  <si>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</si>
  <si>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</si>
  <si>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</si>
  <si>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</si>
  <si>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</si>
  <si>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</si>
  <si>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</si>
  <si>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</si>
  <si>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</si>
  <si>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</si>
  <si>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</si>
  <si>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</si>
  <si>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</si>
  <si>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</si>
  <si>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</si>
  <si>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</si>
  <si>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</si>
  <si>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</si>
  <si>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</si>
  <si>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</si>
  <si>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</si>
  <si>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</si>
  <si>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</si>
  <si>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</si>
  <si>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</si>
  <si>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</si>
  <si>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</si>
  <si>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</si>
  <si>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</si>
  <si>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</si>
  <si>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</si>
  <si>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</si>
  <si>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</si>
  <si>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</si>
  <si>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</si>
  <si>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</si>
  <si>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</si>
  <si>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</si>
  <si>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</si>
  <si>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</si>
  <si>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</si>
  <si>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</si>
  <si>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</si>
  <si>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</si>
  <si>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</si>
  <si>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</si>
  <si>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</si>
  <si>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</si>
  <si>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</si>
  <si>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</si>
  <si>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</si>
  <si>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</si>
  <si>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</si>
  <si>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</si>
  <si>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</si>
  <si>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</si>
  <si>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</si>
  <si>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</si>
  <si>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</si>
  <si>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</si>
  <si>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</si>
  <si>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</si>
  <si>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</si>
  <si>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</si>
  <si>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</si>
  <si>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</si>
  <si>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</si>
  <si>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</si>
  <si>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</si>
  <si>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</si>
  <si>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</si>
  <si>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</si>
  <si>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</si>
  <si>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</si>
  <si>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</si>
  <si>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</si>
  <si>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</si>
  <si>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</si>
  <si>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</si>
  <si>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</si>
  <si>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</si>
  <si>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</si>
  <si>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</si>
  <si>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</si>
  <si>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</si>
  <si>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</si>
  <si>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</si>
  <si>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</si>
  <si>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</si>
  <si>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</si>
  <si>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</si>
  <si>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</si>
  <si>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</si>
  <si>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</si>
  <si>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</si>
  <si>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</si>
  <si>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</si>
  <si>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</si>
  <si>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</si>
  <si>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</si>
  <si>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</si>
  <si>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</si>
  <si>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</si>
  <si>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</si>
  <si>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</si>
  <si>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</si>
  <si>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</si>
  <si>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</si>
  <si>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</si>
  <si>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</si>
  <si>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</si>
  <si>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</si>
  <si>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</si>
  <si>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</si>
  <si>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</si>
  <si>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</si>
  <si>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</si>
  <si>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</si>
  <si>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</si>
  <si>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</si>
  <si>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</si>
  <si>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</si>
  <si>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</si>
  <si>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</si>
  <si>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</si>
  <si>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</si>
  <si>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</si>
  <si>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</si>
  <si>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</si>
  <si>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</si>
  <si>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</si>
  <si>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</si>
  <si>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</si>
  <si>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</si>
  <si>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</si>
  <si>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</si>
  <si>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</si>
  <si>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</si>
  <si>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</si>
  <si>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</si>
  <si>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</si>
  <si>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</si>
  <si>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</si>
  <si>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</si>
  <si>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</si>
  <si>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</si>
  <si>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</si>
  <si>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</si>
  <si>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</si>
  <si>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</si>
  <si>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</si>
  <si>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</si>
  <si>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</si>
  <si>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</si>
  <si>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</si>
  <si>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</si>
  <si>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</si>
  <si>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</si>
  <si>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</si>
  <si>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</si>
  <si>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</si>
  <si>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</si>
  <si>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</si>
  <si>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</si>
  <si>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</si>
  <si>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</si>
  <si>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</si>
  <si>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</si>
  <si>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</si>
  <si>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</si>
  <si>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</si>
  <si>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</si>
  <si>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</si>
  <si>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</si>
  <si>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</si>
  <si>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</si>
  <si>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</si>
  <si>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</si>
  <si>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</si>
  <si>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</si>
  <si>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</si>
  <si>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</si>
  <si>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</si>
  <si>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</si>
  <si>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</si>
  <si>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</si>
  <si>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</si>
  <si>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</si>
  <si>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</si>
  <si>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</si>
  <si>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</si>
  <si>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</si>
  <si>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</si>
  <si>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</si>
  <si>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</si>
  <si>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</si>
  <si>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</si>
  <si>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</si>
  <si>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</si>
  <si>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</si>
  <si>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</si>
  <si>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</si>
  <si>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</si>
  <si>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</si>
  <si>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</si>
  <si>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</si>
  <si>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</si>
  <si>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</si>
  <si>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</si>
  <si>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</si>
  <si>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</si>
  <si>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</si>
  <si>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</si>
  <si>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</si>
  <si>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</si>
  <si>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</si>
  <si>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</si>
  <si>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</si>
  <si>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</si>
  <si>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</si>
  <si>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</si>
  <si>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</si>
  <si>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</si>
  <si>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</si>
  <si>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</si>
  <si>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</si>
  <si>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</si>
  <si>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</si>
  <si>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</si>
  <si>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</si>
  <si>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</si>
  <si>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</si>
  <si>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</si>
  <si>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</si>
  <si>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</si>
  <si>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</si>
  <si>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</si>
  <si>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</si>
  <si>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</si>
  <si>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</si>
  <si>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</si>
  <si>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</si>
  <si>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</si>
  <si>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</si>
  <si>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</si>
  <si>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</si>
  <si>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</si>
  <si>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</si>
  <si>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</si>
  <si>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</si>
  <si>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</si>
  <si>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</si>
  <si>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</si>
  <si>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</si>
  <si>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</si>
  <si>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</si>
  <si>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</si>
  <si>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</si>
  <si>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</si>
  <si>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</si>
  <si>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</si>
  <si>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</si>
  <si>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</si>
  <si>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</si>
  <si>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</si>
  <si>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</si>
  <si>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</si>
  <si>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</si>
  <si>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</si>
  <si>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</si>
  <si>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</si>
  <si>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</si>
  <si>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</si>
  <si>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</si>
  <si>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</si>
  <si>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</si>
  <si>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</si>
  <si>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</si>
  <si>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</si>
  <si>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</si>
  <si>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</si>
  <si>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</si>
  <si>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</si>
  <si>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</si>
  <si>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</si>
  <si>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</si>
  <si>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</si>
  <si>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</si>
  <si>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</si>
  <si>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</si>
  <si>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</si>
  <si>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</si>
  <si>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</si>
  <si>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</si>
  <si>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</si>
  <si>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</si>
  <si>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</si>
  <si>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</si>
  <si>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</si>
  <si>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</si>
  <si>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</si>
  <si>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</si>
  <si>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</si>
  <si>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</si>
  <si>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</si>
  <si>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</si>
  <si>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</si>
  <si>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</si>
  <si>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</si>
  <si>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</si>
  <si>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</si>
  <si>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</si>
  <si>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</si>
  <si>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</si>
  <si>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</si>
  <si>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</si>
  <si>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</si>
  <si>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</si>
  <si>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</si>
  <si>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</si>
  <si>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</si>
  <si>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</si>
  <si>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</si>
  <si>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</si>
  <si>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</si>
  <si>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</si>
  <si>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</si>
  <si>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</si>
  <si>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</si>
  <si>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</si>
  <si>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</si>
  <si>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</si>
  <si>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</si>
  <si>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</si>
  <si>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</si>
  <si>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</si>
  <si>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</si>
  <si>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</si>
  <si>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</si>
  <si>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</si>
  <si>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</si>
  <si>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</si>
  <si>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</si>
  <si>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</si>
  <si>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</si>
  <si>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</si>
  <si>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</si>
  <si>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</si>
  <si>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</si>
  <si>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</si>
  <si>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</si>
  <si>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</si>
  <si>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</si>
  <si>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</si>
  <si>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</si>
  <si>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</si>
  <si>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</si>
  <si>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</si>
  <si>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</si>
  <si>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</si>
  <si>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</si>
  <si>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</si>
  <si>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</si>
  <si>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</si>
  <si>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</si>
  <si>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</si>
  <si>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</si>
  <si>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</si>
  <si>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</si>
  <si>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</si>
  <si>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</si>
  <si>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</si>
  <si>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</si>
  <si>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</si>
  <si>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</si>
  <si>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</si>
  <si>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</si>
  <si>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</si>
  <si>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</si>
  <si>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</si>
  <si>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</si>
  <si>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</si>
  <si>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</si>
  <si>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</si>
  <si>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</si>
  <si>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</si>
  <si>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</si>
  <si>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</si>
  <si>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</si>
  <si>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</si>
  <si>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</si>
  <si>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</si>
  <si>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</si>
  <si>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</si>
  <si>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</si>
  <si>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</si>
  <si>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</si>
  <si>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</si>
  <si>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</si>
  <si>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</si>
  <si>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</si>
  <si>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</si>
  <si>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</si>
  <si>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</si>
  <si>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</si>
  <si>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</si>
  <si>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</si>
  <si>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</si>
  <si>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</si>
  <si>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</si>
  <si>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</si>
  <si>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</si>
  <si>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</si>
  <si>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</si>
  <si>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</si>
  <si>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</si>
  <si>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</si>
  <si>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</si>
  <si>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</si>
  <si>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</si>
  <si>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</si>
  <si>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</si>
  <si>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</si>
  <si>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</si>
  <si>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</si>
  <si>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</si>
  <si>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</si>
  <si>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</si>
  <si>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</si>
  <si>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</si>
  <si>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</si>
  <si>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</si>
  <si>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</si>
  <si>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</si>
  <si>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</si>
  <si>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</si>
  <si>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</si>
  <si>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</si>
  <si>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</si>
  <si>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</si>
  <si>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</si>
  <si>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</si>
  <si>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</si>
  <si>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</si>
  <si>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</si>
  <si>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</si>
  <si>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</si>
  <si>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</si>
  <si>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</si>
  <si>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</si>
  <si>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</si>
  <si>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</si>
  <si>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</si>
  <si>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</si>
  <si>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</si>
  <si>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</si>
  <si>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</si>
  <si>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</si>
  <si>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</si>
  <si>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</si>
  <si>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</si>
  <si>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</si>
  <si>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</si>
  <si>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</si>
  <si>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</si>
  <si>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</si>
  <si>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</si>
  <si>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</si>
  <si>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</si>
  <si>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</si>
  <si>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</si>
  <si>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</si>
  <si>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</si>
  <si>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</si>
  <si>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</si>
  <si>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</si>
  <si>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</si>
  <si>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</si>
  <si>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</si>
  <si>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</si>
  <si>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</si>
  <si>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</si>
  <si>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</si>
  <si>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</si>
  <si>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</si>
  <si>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</si>
  <si>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</si>
  <si>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</si>
  <si>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</si>
  <si>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</si>
  <si>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</si>
  <si>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</si>
  <si>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</si>
  <si>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</si>
  <si>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</si>
  <si>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</si>
  <si>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</si>
  <si>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</si>
  <si>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</si>
  <si>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</si>
  <si>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</si>
  <si>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</si>
  <si>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</si>
  <si>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</si>
  <si>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</si>
  <si>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</si>
  <si>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</si>
  <si>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</si>
  <si>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</si>
  <si>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</si>
  <si>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</si>
  <si>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</si>
  <si>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</si>
  <si>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</si>
  <si>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</si>
  <si>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</si>
  <si>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</si>
  <si>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</si>
  <si>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</si>
  <si>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</si>
  <si>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</si>
  <si>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</si>
  <si>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</si>
  <si>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</si>
  <si>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</si>
  <si>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</si>
  <si>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</si>
  <si>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</si>
  <si>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</si>
  <si>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</si>
  <si>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</si>
  <si>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</si>
  <si>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</si>
  <si>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</si>
  <si>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</si>
  <si>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</si>
  <si>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</si>
  <si>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</si>
  <si>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</si>
  <si>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</si>
  <si>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</si>
  <si>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</si>
  <si>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</si>
  <si>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</si>
  <si>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</si>
  <si>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</si>
  <si>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</si>
  <si>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</si>
  <si>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</si>
  <si>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</si>
  <si>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</si>
  <si>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</si>
  <si>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</si>
  <si>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</si>
  <si>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</si>
  <si>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</si>
  <si>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</si>
  <si>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</si>
  <si>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</si>
  <si>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</si>
  <si>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</si>
  <si>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</si>
  <si>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</si>
  <si>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</si>
  <si>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</si>
  <si>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</si>
  <si>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</si>
  <si>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</si>
  <si>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</si>
  <si>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</si>
  <si>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</si>
  <si>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</si>
  <si>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</si>
  <si>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</si>
  <si>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</si>
  <si>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</si>
  <si>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</si>
  <si>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</si>
  <si>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</si>
  <si>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</si>
  <si>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</si>
  <si>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</si>
  <si>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</si>
  <si>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</si>
  <si>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</si>
  <si>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</si>
  <si>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</si>
  <si>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</si>
  <si>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</si>
  <si>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</si>
  <si>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</si>
  <si>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</si>
  <si>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</si>
  <si>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</si>
  <si>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</si>
  <si>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</si>
  <si>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</si>
  <si>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</si>
  <si>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</si>
  <si>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</si>
  <si>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</si>
  <si>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</si>
  <si>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</si>
  <si>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</si>
  <si>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</si>
  <si>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</si>
  <si>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</si>
  <si>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</si>
  <si>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</si>
  <si>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</si>
  <si>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</si>
  <si>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</si>
  <si>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</si>
  <si>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</si>
  <si>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</si>
  <si>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</si>
  <si>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</si>
  <si>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</si>
  <si>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</si>
  <si>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</si>
  <si>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</si>
  <si>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</si>
  <si>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</si>
  <si>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</si>
  <si>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</si>
  <si>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</si>
  <si>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</si>
  <si>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</si>
  <si>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</si>
  <si>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</si>
  <si>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</si>
  <si>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</si>
  <si>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</si>
  <si>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</si>
  <si>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</si>
  <si>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</si>
  <si>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</si>
  <si>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</si>
  <si>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</si>
  <si>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</si>
  <si>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</si>
  <si>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</si>
  <si>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</si>
  <si>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</si>
  <si>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</si>
  <si>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</si>
  <si>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</si>
  <si>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</si>
  <si>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</si>
  <si>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</si>
  <si>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</si>
  <si>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</si>
  <si>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</si>
  <si>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</si>
  <si>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</si>
  <si>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</si>
  <si>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</si>
  <si>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</si>
  <si>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</si>
  <si>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</si>
  <si>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</si>
  <si>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</si>
  <si>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</si>
  <si>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</si>
  <si>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</si>
  <si>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</si>
  <si>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</si>
  <si>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</si>
  <si>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</si>
  <si>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</si>
  <si>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</si>
  <si>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</si>
  <si>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</si>
  <si>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</si>
  <si>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</si>
  <si>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</si>
  <si>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</si>
  <si>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</si>
  <si>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</si>
  <si>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</si>
  <si>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</si>
  <si>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</si>
  <si>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</si>
  <si>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</si>
  <si>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</si>
  <si>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</si>
  <si>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</si>
  <si>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</si>
  <si>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</si>
  <si>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</si>
  <si>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</si>
  <si>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</si>
  <si>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</si>
  <si>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</si>
  <si>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</si>
  <si>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</si>
  <si>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</si>
  <si>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</si>
  <si>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</si>
  <si>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</si>
  <si>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</si>
  <si>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</si>
  <si>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</si>
  <si>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</si>
  <si>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</si>
  <si>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</si>
  <si>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</si>
  <si>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</si>
  <si>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</si>
  <si>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</si>
  <si>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</si>
  <si>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</si>
  <si>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</si>
  <si>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</si>
  <si>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</si>
  <si>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</si>
  <si>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</si>
  <si>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</si>
  <si>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</si>
  <si>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</si>
  <si>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</si>
  <si>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</si>
  <si>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</si>
  <si>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</si>
  <si>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</si>
  <si>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</si>
  <si>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</si>
  <si>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</si>
  <si>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</si>
  <si>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</si>
  <si>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</si>
  <si>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</si>
  <si>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</si>
  <si>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</si>
  <si>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</si>
  <si>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</si>
  <si>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</si>
  <si>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</si>
  <si>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</si>
  <si>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</si>
  <si>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</si>
  <si>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</si>
  <si>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</si>
  <si>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</si>
  <si>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</si>
  <si>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</si>
  <si>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</si>
  <si>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</si>
  <si>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</si>
  <si>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</si>
  <si>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</si>
  <si>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</si>
  <si>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</si>
  <si>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</si>
  <si>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</si>
  <si>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</si>
  <si>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</si>
  <si>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</si>
  <si>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</si>
  <si>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</si>
  <si>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</si>
  <si>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</si>
  <si>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</si>
  <si>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</si>
  <si>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</si>
  <si>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</si>
  <si>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</si>
  <si>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</si>
  <si>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</si>
  <si>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</si>
  <si>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</si>
  <si>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</si>
  <si>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</si>
  <si>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</si>
  <si>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</si>
  <si>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</si>
  <si>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</si>
  <si>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</si>
  <si>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</si>
  <si>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</si>
  <si>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</si>
  <si>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</si>
  <si>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</si>
  <si>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</si>
  <si>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</si>
  <si>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</si>
  <si>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</si>
  <si>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</si>
  <si>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</si>
  <si>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</si>
  <si>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</si>
  <si>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</si>
  <si>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</si>
  <si>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</si>
  <si>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</si>
  <si>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</si>
  <si>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</si>
  <si>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</si>
  <si>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</si>
  <si>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</si>
  <si>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</si>
  <si>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</si>
  <si>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</si>
  <si>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</si>
  <si>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</si>
  <si>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</si>
  <si>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</si>
  <si>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</si>
  <si>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</si>
  <si>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</si>
  <si>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</si>
  <si>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</si>
  <si>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</si>
  <si>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</si>
  <si>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</si>
  <si>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</si>
  <si>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</si>
  <si>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</si>
  <si>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</si>
  <si>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</si>
  <si>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</si>
  <si>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</si>
  <si>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</si>
  <si>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</si>
  <si>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</si>
  <si>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</si>
  <si>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</si>
  <si>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</si>
  <si>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</si>
  <si>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</si>
  <si>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</si>
  <si>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</si>
  <si>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</si>
  <si>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</si>
  <si>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</si>
  <si>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</si>
  <si>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</si>
  <si>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</si>
  <si>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</si>
  <si>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</si>
  <si>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</si>
  <si>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</si>
  <si>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</si>
  <si>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</si>
  <si>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</si>
  <si>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</si>
  <si>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</si>
  <si>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</si>
  <si>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</si>
  <si>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</si>
  <si>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</si>
  <si>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</si>
  <si>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</si>
  <si>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</si>
  <si>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</si>
  <si>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</si>
  <si>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</si>
  <si>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</si>
  <si>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</si>
  <si>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</si>
  <si>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</si>
  <si>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</si>
  <si>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</si>
  <si>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</si>
  <si>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</si>
  <si>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</si>
  <si>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</si>
  <si>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</si>
  <si>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</si>
  <si>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</si>
  <si>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</si>
  <si>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</si>
  <si>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</si>
  <si>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</si>
  <si>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</si>
  <si>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</si>
  <si>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</si>
  <si>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</si>
  <si>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</si>
  <si>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</si>
  <si>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</si>
  <si>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</si>
  <si>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</si>
  <si>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</si>
  <si>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</si>
  <si>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</si>
  <si>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</si>
  <si>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</si>
  <si>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</si>
  <si>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</si>
  <si>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</si>
  <si>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</si>
  <si>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</si>
  <si>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</si>
  <si>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</si>
  <si>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</si>
  <si>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</si>
  <si>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</si>
  <si>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</si>
  <si>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</si>
  <si>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</si>
  <si>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</si>
  <si>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</si>
  <si>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</si>
  <si>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</si>
  <si>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</si>
  <si>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</si>
  <si>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</si>
  <si>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</si>
  <si>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</si>
  <si>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</si>
  <si>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</si>
  <si>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</si>
  <si>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</si>
  <si>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</si>
  <si>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</si>
  <si>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</si>
  <si>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</si>
  <si>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</si>
  <si>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</si>
  <si>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</si>
  <si>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</si>
  <si>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</si>
  <si>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</si>
  <si>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</si>
  <si>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</si>
  <si>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</si>
  <si>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</si>
  <si>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</si>
  <si>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</si>
  <si>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</si>
  <si>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</si>
  <si>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</si>
  <si>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</si>
  <si>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</si>
  <si>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</si>
  <si>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</si>
  <si>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</si>
  <si>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</si>
  <si>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</si>
  <si>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</si>
  <si>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</si>
  <si>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</si>
  <si>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</si>
  <si>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</si>
  <si>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</si>
  <si>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</si>
  <si>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</si>
  <si>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</si>
  <si>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</si>
  <si>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</si>
  <si>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</si>
  <si>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</si>
  <si>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</si>
  <si>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</si>
  <si>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</si>
  <si>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</si>
  <si>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</si>
  <si>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</si>
  <si>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</si>
  <si>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</si>
  <si>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</si>
  <si>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</si>
  <si>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</si>
  <si>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</si>
  <si>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</si>
  <si>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</si>
  <si>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</si>
  <si>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</si>
  <si>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</si>
  <si>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</si>
  <si>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</si>
  <si>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</si>
  <si>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</si>
  <si>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</si>
  <si>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</si>
  <si>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</si>
  <si>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</si>
  <si>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</si>
  <si>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</si>
  <si>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</si>
  <si>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</si>
  <si>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</si>
  <si>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</si>
  <si>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</si>
  <si>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</si>
  <si>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</si>
  <si>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</si>
  <si>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</si>
  <si>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</si>
  <si>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</si>
  <si>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</si>
  <si>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</si>
  <si>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</si>
  <si>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</si>
  <si>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</si>
  <si>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</si>
  <si>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</si>
  <si>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</si>
  <si>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</si>
  <si>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</si>
  <si>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</si>
  <si>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</si>
  <si>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</si>
  <si>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</si>
  <si>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</si>
  <si>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</si>
  <si>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</si>
  <si>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</si>
  <si>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</si>
  <si>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</si>
  <si>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</si>
  <si>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</si>
  <si>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</si>
  <si>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</si>
  <si>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</si>
  <si>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</si>
  <si>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</si>
  <si>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</si>
  <si>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</si>
  <si>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</si>
  <si>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</si>
  <si>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</si>
  <si>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</si>
  <si>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</si>
  <si>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</si>
  <si>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</si>
  <si>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</si>
  <si>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</si>
  <si>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</si>
  <si>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</si>
  <si>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</si>
  <si>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</si>
  <si>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</si>
  <si>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</si>
  <si>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</si>
  <si>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</si>
  <si>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</si>
  <si>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</si>
  <si>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</si>
  <si>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</si>
  <si>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</si>
  <si>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</si>
  <si>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</si>
  <si>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</si>
  <si>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</si>
  <si>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</si>
  <si>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</si>
  <si>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</si>
  <si>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</si>
  <si>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</si>
  <si>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</si>
  <si>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</si>
  <si>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</si>
  <si>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</si>
  <si>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</si>
  <si>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</si>
  <si>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</si>
  <si>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</si>
  <si>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</si>
  <si>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</si>
  <si>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</si>
  <si>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</si>
  <si>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</si>
  <si>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</si>
  <si>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</si>
  <si>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</si>
  <si>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</si>
  <si>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</si>
  <si>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</si>
  <si>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</si>
  <si>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</si>
  <si>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</si>
  <si>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</si>
  <si>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</si>
  <si>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</si>
  <si>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</si>
  <si>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</si>
  <si>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</si>
  <si>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</si>
  <si>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</si>
  <si>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</si>
  <si>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</si>
  <si>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</si>
  <si>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</si>
  <si>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</si>
  <si>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</si>
  <si>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</si>
  <si>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</si>
  <si>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</si>
  <si>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</si>
  <si>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</si>
  <si>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</si>
  <si>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</si>
  <si>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</si>
  <si>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</si>
  <si>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</si>
  <si>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</si>
  <si>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</si>
  <si>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</si>
  <si>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</si>
  <si>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</si>
  <si>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</si>
  <si>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</si>
  <si>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</si>
  <si>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</si>
  <si>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</si>
  <si>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</si>
  <si>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</si>
  <si>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</si>
  <si>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</si>
  <si>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</si>
  <si>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</si>
  <si>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</si>
  <si>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</si>
  <si>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</si>
  <si>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</si>
  <si>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</si>
  <si>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</si>
  <si>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</si>
  <si>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</si>
  <si>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</si>
  <si>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</si>
  <si>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</si>
  <si>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</si>
  <si>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</si>
  <si>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</si>
  <si>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</si>
  <si>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</si>
  <si>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</si>
  <si>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</si>
  <si>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</si>
  <si>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</si>
  <si>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</si>
  <si>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</si>
  <si>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</si>
  <si>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</si>
  <si>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</si>
  <si>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</si>
  <si>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</si>
  <si>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</si>
  <si>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</si>
  <si>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</si>
  <si>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</si>
  <si>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</si>
  <si>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</si>
  <si>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</si>
  <si>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</si>
  <si>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</si>
  <si>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</si>
  <si>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</si>
  <si>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</si>
  <si>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</si>
  <si>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</si>
  <si>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</si>
  <si>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</si>
  <si>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</si>
  <si>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</si>
  <si>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</si>
  <si>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</si>
  <si>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</si>
  <si>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</si>
  <si>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</si>
  <si>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</si>
  <si>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</si>
  <si>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</si>
  <si>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</si>
  <si>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</si>
  <si>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</si>
  <si>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</si>
  <si>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</si>
  <si>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</si>
  <si>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</si>
  <si>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</si>
  <si>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</si>
  <si>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</si>
  <si>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</si>
  <si>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</si>
  <si>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</si>
  <si>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</si>
  <si>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</si>
  <si>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</si>
  <si>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</si>
  <si>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</si>
  <si>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</si>
  <si>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</si>
  <si>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</si>
  <si>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</si>
  <si>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</si>
  <si>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</si>
  <si>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</si>
  <si>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</si>
  <si>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</si>
  <si>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</si>
  <si>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</si>
  <si>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</si>
  <si>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</si>
  <si>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</si>
  <si>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</si>
  <si>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</si>
  <si>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</si>
  <si>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</si>
  <si>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</si>
  <si>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</si>
  <si>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</si>
  <si>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</si>
  <si>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</si>
  <si>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</si>
  <si>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</si>
  <si>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</si>
  <si>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</si>
  <si>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</si>
  <si>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</si>
  <si>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</si>
  <si>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</si>
  <si>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</si>
  <si>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</si>
  <si>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</si>
  <si>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</si>
  <si>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</si>
  <si>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</si>
  <si>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</si>
  <si>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</si>
  <si>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</si>
  <si>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</si>
  <si>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</si>
  <si>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</si>
  <si>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</si>
  <si>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</si>
  <si>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</si>
  <si>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</si>
  <si>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</si>
  <si>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</si>
  <si>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</si>
  <si>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</si>
  <si>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</si>
  <si>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</si>
  <si>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</si>
  <si>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</si>
  <si>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</si>
  <si>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</si>
  <si>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</si>
  <si>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</si>
  <si>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</si>
  <si>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</si>
  <si>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</si>
  <si>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</si>
  <si>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</si>
  <si>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</si>
  <si>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</si>
  <si>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</si>
  <si>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</si>
  <si>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</si>
  <si>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</si>
  <si>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</si>
  <si>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</si>
  <si>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</si>
  <si>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</si>
  <si>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</si>
  <si>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</si>
  <si>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</si>
  <si>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</si>
  <si>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</si>
  <si>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</si>
  <si>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</si>
  <si>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</si>
  <si>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</si>
  <si>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</si>
  <si>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</si>
  <si>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</si>
  <si>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</si>
  <si>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</si>
  <si>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</si>
  <si>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</si>
  <si>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</si>
  <si>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</si>
  <si>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</si>
  <si>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</si>
  <si>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</si>
  <si>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</si>
  <si>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</si>
  <si>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</si>
  <si>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</si>
  <si>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</si>
  <si>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</si>
  <si>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</si>
  <si>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</si>
  <si>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</si>
  <si>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</si>
  <si>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</si>
  <si>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</si>
  <si>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</si>
  <si>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</si>
  <si>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</si>
  <si>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</si>
  <si>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</si>
  <si>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</si>
  <si>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</si>
  <si>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</si>
  <si>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</si>
  <si>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</si>
  <si>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</si>
  <si>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</si>
  <si>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</si>
  <si>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</si>
  <si>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</si>
  <si>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</si>
  <si>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</si>
  <si>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</si>
  <si>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</si>
  <si>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</si>
  <si>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</si>
  <si>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</si>
  <si>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</si>
  <si>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</si>
  <si>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</si>
  <si>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</si>
  <si>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</si>
  <si>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</si>
  <si>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</si>
  <si>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</si>
  <si>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</si>
  <si>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</si>
  <si>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</si>
  <si>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</si>
  <si>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</si>
  <si>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</si>
  <si>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</si>
  <si>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</si>
  <si>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</si>
  <si>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</si>
  <si>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</si>
  <si>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</si>
  <si>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</si>
  <si>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</si>
  <si>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</si>
  <si>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</si>
  <si>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</si>
  <si>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</si>
  <si>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</si>
  <si>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</si>
  <si>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</si>
  <si>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</si>
  <si>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</si>
  <si>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</si>
  <si>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</si>
  <si>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</si>
  <si>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</si>
  <si>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</si>
  <si>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</si>
  <si>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</si>
  <si>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</si>
  <si>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</si>
  <si>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</si>
  <si>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</si>
  <si>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</si>
  <si>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</si>
  <si>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</si>
  <si>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</si>
  <si>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</si>
  <si>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</si>
  <si>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</si>
  <si>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</si>
  <si>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</si>
  <si>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</si>
  <si>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</si>
  <si>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</si>
  <si>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</si>
  <si>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</si>
  <si>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</si>
  <si>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</si>
  <si>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</si>
  <si>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</si>
  <si>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</si>
  <si>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</si>
  <si>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</si>
  <si>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</si>
  <si>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</si>
  <si>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</si>
  <si>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</si>
  <si>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</si>
  <si>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</si>
  <si>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</si>
  <si>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</si>
  <si>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</si>
  <si>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</si>
  <si>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</si>
  <si>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</si>
  <si>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</si>
  <si>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</si>
  <si>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</si>
  <si>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</si>
  <si>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</si>
  <si>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</si>
  <si>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</si>
  <si>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</si>
  <si>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</si>
  <si>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</si>
  <si>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</si>
  <si>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</si>
  <si>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</si>
  <si>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</si>
  <si>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</si>
  <si>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</si>
  <si>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</si>
  <si>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</si>
  <si>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</si>
  <si>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</si>
  <si>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</si>
  <si>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</si>
  <si>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</si>
  <si>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</si>
  <si>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</si>
  <si>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</si>
  <si>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</si>
  <si>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</si>
  <si>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</si>
  <si>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</si>
  <si>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</si>
  <si>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</si>
  <si>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</si>
  <si>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</si>
  <si>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</si>
  <si>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</si>
  <si>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</si>
  <si>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</si>
  <si>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</si>
  <si>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</si>
  <si>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</si>
  <si>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</si>
  <si>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</si>
  <si>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</si>
  <si>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</si>
  <si>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</si>
  <si>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</si>
  <si>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</si>
  <si>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</si>
  <si>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</si>
  <si>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</si>
  <si>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</si>
  <si>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</si>
  <si>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</si>
  <si>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</si>
  <si>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</si>
  <si>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</si>
  <si>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</si>
  <si>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</si>
  <si>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</si>
  <si>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</si>
  <si>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</si>
  <si>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</si>
  <si>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</si>
  <si>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</si>
  <si>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</si>
  <si>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</si>
  <si>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</si>
  <si>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</si>
  <si>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</si>
  <si>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</si>
  <si>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</si>
  <si>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</si>
  <si>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</si>
  <si>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</si>
  <si>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</si>
  <si>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</si>
  <si>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</si>
  <si>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</si>
  <si>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</si>
  <si>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</si>
  <si>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</si>
  <si>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</si>
  <si>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</si>
  <si>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</si>
  <si>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</si>
  <si>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</si>
  <si>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</si>
  <si>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</si>
  <si>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</si>
  <si>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</si>
  <si>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</si>
  <si>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</si>
  <si>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</si>
  <si>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</si>
  <si>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</si>
  <si>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</si>
  <si>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</si>
  <si>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</si>
  <si>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</si>
  <si>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</si>
  <si>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</si>
  <si>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</si>
  <si>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</si>
  <si>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</si>
  <si>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</si>
  <si>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</si>
  <si>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</si>
  <si>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</si>
  <si>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</si>
  <si>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</si>
  <si>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</si>
  <si>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</si>
  <si>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</si>
  <si>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</si>
  <si>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</si>
  <si>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</si>
  <si>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</si>
  <si>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</si>
  <si>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</si>
  <si>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</si>
  <si>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</si>
  <si>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</si>
  <si>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</si>
  <si>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</si>
  <si>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</si>
  <si>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</si>
  <si>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</si>
  <si>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</si>
  <si>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</si>
  <si>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</si>
  <si>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</si>
  <si>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</si>
  <si>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</si>
  <si>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</si>
  <si>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</si>
  <si>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</si>
  <si>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</si>
  <si>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</si>
  <si>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</si>
  <si>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</si>
  <si>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</si>
  <si>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</si>
  <si>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</si>
  <si>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</si>
  <si>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</si>
  <si>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</si>
  <si>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</si>
  <si>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</si>
  <si>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</si>
  <si>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</si>
  <si>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</si>
  <si>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</si>
  <si>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</si>
  <si>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</si>
  <si>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</si>
  <si>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</si>
  <si>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</si>
  <si>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</si>
  <si>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</si>
  <si>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</si>
  <si>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</si>
  <si>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</si>
  <si>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</si>
  <si>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</si>
  <si>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</si>
  <si>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</si>
  <si>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</si>
  <si>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</si>
  <si>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</si>
  <si>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</si>
  <si>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</si>
  <si>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</si>
  <si>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</si>
  <si>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</si>
  <si>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</si>
  <si>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</si>
  <si>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</si>
  <si>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</si>
  <si>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</si>
  <si>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</si>
  <si>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</si>
  <si>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</si>
  <si>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</si>
  <si>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</si>
  <si>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</si>
  <si>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</si>
  <si>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</si>
  <si>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</si>
  <si>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</si>
  <si>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</si>
  <si>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</si>
  <si>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</si>
  <si>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</si>
  <si>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</si>
  <si>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</si>
  <si>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</si>
  <si>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</si>
  <si>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</si>
  <si>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</si>
  <si>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</si>
  <si>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</si>
  <si>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</si>
  <si>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</si>
  <si>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</si>
  <si>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</si>
  <si>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</si>
  <si>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</si>
  <si>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</si>
  <si>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</si>
  <si>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</si>
  <si>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</si>
  <si>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</si>
  <si>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</si>
  <si>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</si>
  <si>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</si>
  <si>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</si>
  <si>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</si>
  <si>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</si>
  <si>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</si>
  <si>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</si>
  <si>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</si>
  <si>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</si>
  <si>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</si>
  <si>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</si>
  <si>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</si>
  <si>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</si>
  <si>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</si>
  <si>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</si>
  <si>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</si>
  <si>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</si>
  <si>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</si>
  <si>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</si>
  <si>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</si>
  <si>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</si>
  <si>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</si>
  <si>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</si>
  <si>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</si>
  <si>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</si>
  <si>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</si>
  <si>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</si>
  <si>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</si>
  <si>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</si>
  <si>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</si>
  <si>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</si>
  <si>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</si>
  <si>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</si>
  <si>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</si>
  <si>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</si>
  <si>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</si>
  <si>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</si>
  <si>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</si>
  <si>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</si>
  <si>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</si>
  <si>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</si>
  <si>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</si>
  <si>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</si>
  <si>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</si>
  <si>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</si>
  <si>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</si>
  <si>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</si>
  <si>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</si>
  <si>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</si>
  <si>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</si>
  <si>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</si>
  <si>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</si>
  <si>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</si>
  <si>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</si>
  <si>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</si>
  <si>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</si>
  <si>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</si>
  <si>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</si>
  <si>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</si>
  <si>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</si>
  <si>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</si>
  <si>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</si>
  <si>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</si>
  <si>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</si>
  <si>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</si>
  <si>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</si>
  <si>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</si>
  <si>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</si>
  <si>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</si>
  <si>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</si>
  <si>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</si>
  <si>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</si>
  <si>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</si>
  <si>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</si>
  <si>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</si>
  <si>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</si>
  <si>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</si>
  <si>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</si>
  <si>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</si>
  <si>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</si>
  <si>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</si>
  <si>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</si>
  <si>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</si>
  <si>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</si>
  <si>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</si>
  <si>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</si>
  <si>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</si>
  <si>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</si>
  <si>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</si>
  <si>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</si>
  <si>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</si>
  <si>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</si>
  <si>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</si>
  <si>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</si>
  <si>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</si>
  <si>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</si>
  <si>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</si>
  <si>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</si>
  <si>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</si>
  <si>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</si>
  <si>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</si>
  <si>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</si>
  <si>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</si>
  <si>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</si>
  <si>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</si>
  <si>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</si>
  <si>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</si>
  <si>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</si>
  <si>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</si>
  <si>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</si>
  <si>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</si>
  <si>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</si>
  <si>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</si>
  <si>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</si>
  <si>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</si>
  <si>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</si>
  <si>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</si>
  <si>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</si>
  <si>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</si>
  <si>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</si>
  <si>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</si>
  <si>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</si>
  <si>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</si>
  <si>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</si>
  <si>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</si>
  <si>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</si>
  <si>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</si>
  <si>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</si>
  <si>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</si>
  <si>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</si>
  <si>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</si>
  <si>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</si>
  <si>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</si>
  <si>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</si>
  <si>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</si>
  <si>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</si>
  <si>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</si>
  <si>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</si>
  <si>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</si>
  <si>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</si>
  <si>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</si>
  <si>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</si>
  <si>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</si>
  <si>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</si>
  <si>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</si>
  <si>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</si>
  <si>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</si>
  <si>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</si>
  <si>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</si>
  <si>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</si>
  <si>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</si>
  <si>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</si>
  <si>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</si>
  <si>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</si>
  <si>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</si>
  <si>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</si>
  <si>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</si>
  <si>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</si>
  <si>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</si>
  <si>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</si>
  <si>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</si>
  <si>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</si>
  <si>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</si>
  <si>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</si>
  <si>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</si>
  <si>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</si>
  <si>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</si>
  <si>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</si>
  <si>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</si>
  <si>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</si>
  <si>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</si>
  <si>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</si>
  <si>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</si>
  <si>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</si>
  <si>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</si>
  <si>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</si>
  <si>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</si>
  <si>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</si>
  <si>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</si>
  <si>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</si>
  <si>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</si>
  <si>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</si>
  <si>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</si>
  <si>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</si>
  <si>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</si>
  <si>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</si>
  <si>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</si>
  <si>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</si>
  <si>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</si>
  <si>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</si>
  <si>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</si>
  <si>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</si>
  <si>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</si>
  <si>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</si>
  <si>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</si>
  <si>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</si>
  <si>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</si>
  <si>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</si>
  <si>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</si>
  <si>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</si>
  <si>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</si>
  <si>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</si>
  <si>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</si>
  <si>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</si>
  <si>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</si>
  <si>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</si>
  <si>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</si>
  <si>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</si>
  <si>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</si>
  <si>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</si>
  <si>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</si>
  <si>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</si>
  <si>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</si>
  <si>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</si>
  <si>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</si>
  <si>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</si>
  <si>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</si>
  <si>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</si>
  <si>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</si>
  <si>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</si>
  <si>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</si>
  <si>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</si>
  <si>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</si>
  <si>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</si>
  <si>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</si>
  <si>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</si>
  <si>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</si>
  <si>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</si>
  <si>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</si>
  <si>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</si>
  <si>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</si>
  <si>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</si>
  <si>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</si>
  <si>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</si>
  <si>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</si>
  <si>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</si>
  <si>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</si>
  <si>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</si>
  <si>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</si>
  <si>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</si>
  <si>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</si>
  <si>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</si>
  <si>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</si>
  <si>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</si>
  <si>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</si>
  <si>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</si>
  <si>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</si>
  <si>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</si>
  <si>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</si>
  <si>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</si>
  <si>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</si>
  <si>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</si>
  <si>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</si>
  <si>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</si>
  <si>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</si>
  <si>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</si>
  <si>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</si>
  <si>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</si>
  <si>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</si>
  <si>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</si>
  <si>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</si>
  <si>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</si>
  <si>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</si>
  <si>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</si>
  <si>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</si>
  <si>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</si>
  <si>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</si>
  <si>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</si>
  <si>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</si>
  <si>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</si>
  <si>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</si>
  <si>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</si>
  <si>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</si>
  <si>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</si>
  <si>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</si>
  <si>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</si>
  <si>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</si>
  <si>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</si>
  <si>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</si>
  <si>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</si>
  <si>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</si>
  <si>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</si>
  <si>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</si>
  <si>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</si>
  <si>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</si>
  <si>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</si>
  <si>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</si>
  <si>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</si>
  <si>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</si>
  <si>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</si>
  <si>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</si>
  <si>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</si>
  <si>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</si>
  <si>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</si>
  <si>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</si>
  <si>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</si>
  <si>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</si>
  <si>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</si>
  <si>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</si>
  <si>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</si>
  <si>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</si>
  <si>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</si>
  <si>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</si>
  <si>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</si>
  <si>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</si>
  <si>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</si>
  <si>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</si>
  <si>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</si>
  <si>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</si>
  <si>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</si>
  <si>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</si>
  <si>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</si>
  <si>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</si>
  <si>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</si>
  <si>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</si>
  <si>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</si>
  <si>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</si>
  <si>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</si>
  <si>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</si>
  <si>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</si>
  <si>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</si>
  <si>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</si>
  <si>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</si>
  <si>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</si>
  <si>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</si>
  <si>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</si>
  <si>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</si>
  <si>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</si>
  <si>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</si>
  <si>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</si>
  <si>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</si>
  <si>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</si>
  <si>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</si>
  <si>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</si>
  <si>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</si>
  <si>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</si>
  <si>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</si>
  <si>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</si>
  <si>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</si>
  <si>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</si>
  <si>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</si>
  <si>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</si>
  <si>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</si>
  <si>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</si>
  <si>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</si>
  <si>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</si>
  <si>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</si>
  <si>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</si>
  <si>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</si>
  <si>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</si>
  <si>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</si>
  <si>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</si>
  <si>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</si>
  <si>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</si>
  <si>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</si>
  <si>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</si>
  <si>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</si>
  <si>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</si>
  <si>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</si>
  <si>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</si>
  <si>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</si>
  <si>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</si>
  <si>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</si>
  <si>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</si>
  <si>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</si>
  <si>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</si>
  <si>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</si>
  <si>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</si>
  <si>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</si>
  <si>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</si>
  <si>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</si>
  <si>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</si>
  <si>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</si>
  <si>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</si>
  <si>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</si>
  <si>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</si>
  <si>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</si>
  <si>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</si>
  <si>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</si>
  <si>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</si>
  <si>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</si>
  <si>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</si>
  <si>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</si>
  <si>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</si>
  <si>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</si>
  <si>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</si>
  <si>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</si>
  <si>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</si>
  <si>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</si>
  <si>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</si>
  <si>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</si>
  <si>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</si>
  <si>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</si>
  <si>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</si>
  <si>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</si>
  <si>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</si>
  <si>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</si>
  <si>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</si>
  <si>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</si>
  <si>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</si>
  <si>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</si>
  <si>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</si>
  <si>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</si>
  <si>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</si>
  <si>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</si>
  <si>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</si>
  <si>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</si>
  <si>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</si>
  <si>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</si>
  <si>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</si>
  <si>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</si>
  <si>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</si>
  <si>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</si>
  <si>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</si>
  <si>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</si>
  <si>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</si>
  <si>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</si>
  <si>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</si>
  <si>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</si>
  <si>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</si>
  <si>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</si>
  <si>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</si>
  <si>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</si>
  <si>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</si>
  <si>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</si>
  <si>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</si>
  <si>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</si>
  <si>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</si>
  <si>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</si>
  <si>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</si>
  <si>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</si>
  <si>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</si>
  <si>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</si>
  <si>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</si>
  <si>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</si>
  <si>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</si>
  <si>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</si>
  <si>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</si>
  <si>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</si>
  <si>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</si>
  <si>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</si>
  <si>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</si>
  <si>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</si>
  <si>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</si>
  <si>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</si>
  <si>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</si>
  <si>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</si>
  <si>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</si>
  <si>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</si>
  <si>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</si>
  <si>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</si>
  <si>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</si>
  <si>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</si>
  <si>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</si>
  <si>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</si>
  <si>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</si>
  <si>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</si>
  <si>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</si>
  <si>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</si>
  <si>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</si>
  <si>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</si>
  <si>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</si>
  <si>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</si>
  <si>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</si>
  <si>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</si>
  <si>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</si>
  <si>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</si>
  <si>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</si>
  <si>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</si>
  <si>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</si>
  <si>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</si>
  <si>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</si>
  <si>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</si>
  <si>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</si>
  <si>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</si>
  <si>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</si>
  <si>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</si>
  <si>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</si>
  <si>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</si>
  <si>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</si>
  <si>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</si>
  <si>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</si>
  <si>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</si>
  <si>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</si>
  <si>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</si>
  <si>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</si>
  <si>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</si>
  <si>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</si>
  <si>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</si>
  <si>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</si>
  <si>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</si>
  <si>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</si>
  <si>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</si>
  <si>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</si>
  <si>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</si>
  <si>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</si>
  <si>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</si>
  <si>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</si>
  <si>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</si>
  <si>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</si>
  <si>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</si>
  <si>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</si>
  <si>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</si>
  <si>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</si>
  <si>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</si>
  <si>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</si>
  <si>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</si>
  <si>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</si>
  <si>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</si>
  <si>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</si>
  <si>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</si>
  <si>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</si>
  <si>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</si>
  <si>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</si>
  <si>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</si>
  <si>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</si>
  <si>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</si>
  <si>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</si>
  <si>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</si>
  <si>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</si>
  <si>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</si>
  <si>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</si>
  <si>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</si>
  <si>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</si>
  <si>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</si>
  <si>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</si>
  <si>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</si>
  <si>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</si>
  <si>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</si>
  <si>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</si>
  <si>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</si>
  <si>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</si>
  <si>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</si>
  <si>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</si>
  <si>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</si>
  <si>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</si>
  <si>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</si>
  <si>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</si>
  <si>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</si>
  <si>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</si>
  <si>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</si>
  <si>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</si>
  <si>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</si>
  <si>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</si>
  <si>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</si>
  <si>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</si>
  <si>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</si>
  <si>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</si>
  <si>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</si>
  <si>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</si>
  <si>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</si>
  <si>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</si>
  <si>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</si>
  <si>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</si>
  <si>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</si>
  <si>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</si>
  <si>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</si>
  <si>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</si>
  <si>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</si>
  <si>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</si>
  <si>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</si>
  <si>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</si>
  <si>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</si>
  <si>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</si>
  <si>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</si>
  <si>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</si>
  <si>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</si>
  <si>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</si>
  <si>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</si>
  <si>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</si>
  <si>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</si>
  <si>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</si>
  <si>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</si>
  <si>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</si>
  <si>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</si>
  <si>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</si>
  <si>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</si>
  <si>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</si>
  <si>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</si>
  <si>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</si>
  <si>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</si>
  <si>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</si>
  <si>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</si>
  <si>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</si>
  <si>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</si>
  <si>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</si>
  <si>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</si>
  <si>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</si>
  <si>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</si>
  <si>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</si>
  <si>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</si>
  <si>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</si>
  <si>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</si>
  <si>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</si>
  <si>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</si>
  <si>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</si>
  <si>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</si>
  <si>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</si>
  <si>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</si>
  <si>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</si>
  <si>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</si>
  <si>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</si>
  <si>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</si>
  <si>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</si>
  <si>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</si>
  <si>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</si>
  <si>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</si>
  <si>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</si>
  <si>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</si>
  <si>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</si>
  <si>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</si>
  <si>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</si>
  <si>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</si>
  <si>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</si>
  <si>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</si>
  <si>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</si>
  <si>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</si>
  <si>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</si>
  <si>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</si>
  <si>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</si>
  <si>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</si>
  <si>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</si>
  <si>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</si>
  <si>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</si>
  <si>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</si>
  <si>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</si>
  <si>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</si>
  <si>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</si>
  <si>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</si>
  <si>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</si>
  <si>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</si>
  <si>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</si>
  <si>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</si>
  <si>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</si>
  <si>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</si>
  <si>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</si>
  <si>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</si>
  <si>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</si>
  <si>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</si>
  <si>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</si>
  <si>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</si>
  <si>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</si>
  <si>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</si>
  <si>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</si>
  <si>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</si>
  <si>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</si>
  <si>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</si>
  <si>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</si>
  <si>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</si>
  <si>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</si>
  <si>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</si>
  <si>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</si>
  <si>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</si>
  <si>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</si>
  <si>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</si>
  <si>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</si>
  <si>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</si>
  <si>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</si>
  <si>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</si>
  <si>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</si>
  <si>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</si>
  <si>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</si>
  <si>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</si>
  <si>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</si>
  <si>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</si>
  <si>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</si>
  <si>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</si>
  <si>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</si>
  <si>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</si>
  <si>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</si>
  <si>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</si>
  <si>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</si>
  <si>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</si>
  <si>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</si>
  <si>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</si>
  <si>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</si>
  <si>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</si>
  <si>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</si>
  <si>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</si>
  <si>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</si>
  <si>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</si>
  <si>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</si>
  <si>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</si>
  <si>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</si>
  <si>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</si>
  <si>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</si>
  <si>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</si>
  <si>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</si>
  <si>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</si>
  <si>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</si>
  <si>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</si>
  <si>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</si>
  <si>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</si>
  <si>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</si>
  <si>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</si>
  <si>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</si>
  <si>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</si>
  <si>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</si>
  <si>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</si>
  <si>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</si>
  <si>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</si>
  <si>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</si>
  <si>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</si>
  <si>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</si>
  <si>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</si>
  <si>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</si>
  <si>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</si>
  <si>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</si>
  <si>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</si>
  <si>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</si>
  <si>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</si>
  <si>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</si>
  <si>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</si>
  <si>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</si>
  <si>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</si>
  <si>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</si>
  <si>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</si>
  <si>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</si>
  <si>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</si>
  <si>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</si>
  <si>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</si>
  <si>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</si>
  <si>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</si>
  <si>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</si>
  <si>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</si>
  <si>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</si>
  <si>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</si>
  <si>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</si>
  <si>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</si>
  <si>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</si>
  <si>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</si>
  <si>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</si>
  <si>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</si>
  <si>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</si>
  <si>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</si>
  <si>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</si>
  <si>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</si>
  <si>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</si>
  <si>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</si>
  <si>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</si>
  <si>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</si>
  <si>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</si>
  <si>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</si>
  <si>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</si>
  <si>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</si>
  <si>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</si>
  <si>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</si>
  <si>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</si>
  <si>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</si>
  <si>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</si>
  <si>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</si>
  <si>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</si>
  <si>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</si>
  <si>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</si>
  <si>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</si>
  <si>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</si>
  <si>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</si>
  <si>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</si>
  <si>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</si>
  <si>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</si>
  <si>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</si>
  <si>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</si>
  <si>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</si>
  <si>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</si>
  <si>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</si>
  <si>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</si>
  <si>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</si>
  <si>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</si>
  <si>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</si>
  <si>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</si>
  <si>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</si>
  <si>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</si>
  <si>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</si>
  <si>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</si>
  <si>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</si>
  <si>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</si>
  <si>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</si>
  <si>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</si>
  <si>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</si>
  <si>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</si>
  <si>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</si>
  <si>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</si>
  <si>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</si>
  <si>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</si>
  <si>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</si>
  <si>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</si>
  <si>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</si>
  <si>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</si>
  <si>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</si>
  <si>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</si>
  <si>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</si>
  <si>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</si>
  <si>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</si>
  <si>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</si>
  <si>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</si>
  <si>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</si>
  <si>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</si>
  <si>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</si>
  <si>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</si>
  <si>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</si>
  <si>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</si>
  <si>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</si>
  <si>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</si>
  <si>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</si>
  <si>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</si>
  <si>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</si>
  <si>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</si>
  <si>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</si>
  <si>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</si>
  <si>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</si>
  <si>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</si>
  <si>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</si>
  <si>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</si>
  <si>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</si>
  <si>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</si>
  <si>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</si>
  <si>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</si>
  <si>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</si>
  <si>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</si>
  <si>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</si>
  <si>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</si>
  <si>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</si>
  <si>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</si>
  <si>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</si>
  <si>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</si>
  <si>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</si>
  <si>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</si>
  <si>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</si>
  <si>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</si>
  <si>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</si>
  <si>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</si>
  <si>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</si>
  <si>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</si>
  <si>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</si>
  <si>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</si>
  <si>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</si>
  <si>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</si>
  <si>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</si>
  <si>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</si>
  <si>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</si>
  <si>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</si>
  <si>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</si>
  <si>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</si>
  <si>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</si>
  <si>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</si>
  <si>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</si>
  <si>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</si>
  <si>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</si>
  <si>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</si>
  <si>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</si>
  <si>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</si>
  <si>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</si>
  <si>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</si>
  <si>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</si>
  <si>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</si>
  <si>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</si>
  <si>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</si>
  <si>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</si>
  <si>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</si>
  <si>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</si>
  <si>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</si>
  <si>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</si>
  <si>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</si>
  <si>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</si>
  <si>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</si>
  <si>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</si>
  <si>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</si>
  <si>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</si>
  <si>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</si>
  <si>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</si>
  <si>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</si>
  <si>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</si>
  <si>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</si>
  <si>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</si>
  <si>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</si>
  <si>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</si>
  <si>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</si>
  <si>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</si>
  <si>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</si>
  <si>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</si>
  <si>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</si>
  <si>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</si>
  <si>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</si>
  <si>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</si>
  <si>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</si>
  <si>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</si>
  <si>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</si>
  <si>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</si>
  <si>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</si>
  <si>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</si>
  <si>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</si>
  <si>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</si>
  <si>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</si>
  <si>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</si>
  <si>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</si>
  <si>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</si>
  <si>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</si>
  <si>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</si>
  <si>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</si>
  <si>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</si>
  <si>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</si>
  <si>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</si>
  <si>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</si>
  <si>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</si>
  <si>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</si>
  <si>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</si>
  <si>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</si>
  <si>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</si>
  <si>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</si>
  <si>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</si>
  <si>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</si>
  <si>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</si>
  <si>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</si>
  <si>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</si>
  <si>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</si>
  <si>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</si>
  <si>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</si>
  <si>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</si>
  <si>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</si>
  <si>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</si>
  <si>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</si>
  <si>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</si>
  <si>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</si>
  <si>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</si>
  <si>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</si>
  <si>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</si>
  <si>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</si>
  <si>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</si>
  <si>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</si>
  <si>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</si>
  <si>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</si>
  <si>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</si>
  <si>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</si>
  <si>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</si>
  <si>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</si>
  <si>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</si>
  <si>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</si>
  <si>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</si>
  <si>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</si>
  <si>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</si>
  <si>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</si>
  <si>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</si>
  <si>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</si>
  <si>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</si>
  <si>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</si>
  <si>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</si>
  <si>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</si>
  <si>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</si>
  <si>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</si>
  <si>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</si>
  <si>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</si>
  <si>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</si>
  <si>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</si>
  <si>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</si>
  <si>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</si>
  <si>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</si>
  <si>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</si>
  <si>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</si>
  <si>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</si>
  <si>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</si>
  <si>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</si>
  <si>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</si>
  <si>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</si>
  <si>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</si>
  <si>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</si>
  <si>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</si>
  <si>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</si>
  <si>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</si>
  <si>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</si>
  <si>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</si>
  <si>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</si>
  <si>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</si>
  <si>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</si>
  <si>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</si>
  <si>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</si>
  <si>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</si>
  <si>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</si>
  <si>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</si>
  <si>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</si>
  <si>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</si>
  <si>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</si>
  <si>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</si>
  <si>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</si>
  <si>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</si>
  <si>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</si>
  <si>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</si>
  <si>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</si>
  <si>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</si>
  <si>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</si>
  <si>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</si>
  <si>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</si>
  <si>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</si>
  <si>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</si>
  <si>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</si>
  <si>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</si>
  <si>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</si>
  <si>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</si>
  <si>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</si>
  <si>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</si>
  <si>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</si>
  <si>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</si>
  <si>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</si>
  <si>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</si>
  <si>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</si>
  <si>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</si>
  <si>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</si>
  <si>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</si>
  <si>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</si>
  <si>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</si>
  <si>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</si>
  <si>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</si>
  <si>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</si>
  <si>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</si>
  <si>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</si>
  <si>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</si>
  <si>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</si>
  <si>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</si>
  <si>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</si>
  <si>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</si>
  <si>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</si>
  <si>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</si>
  <si>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</si>
  <si>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</si>
  <si>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</si>
  <si>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</si>
  <si>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</si>
  <si>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</si>
  <si>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</si>
  <si>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</si>
  <si>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</si>
  <si>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</si>
  <si>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</si>
  <si>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</si>
  <si>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</si>
  <si>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</si>
  <si>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</si>
  <si>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</si>
  <si>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</si>
  <si>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</si>
  <si>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</si>
  <si>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</si>
  <si>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</si>
  <si>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</si>
  <si>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</si>
  <si>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</si>
  <si>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</si>
  <si>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</si>
  <si>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</si>
  <si>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</si>
  <si>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</si>
  <si>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</si>
  <si>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</si>
  <si>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</si>
  <si>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</si>
  <si>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</si>
  <si>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</si>
  <si>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</si>
  <si>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</si>
  <si>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</si>
  <si>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</si>
  <si>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</si>
  <si>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</si>
  <si>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</si>
  <si>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</si>
  <si>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</si>
  <si>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</si>
  <si>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</si>
  <si>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</si>
  <si>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</si>
  <si>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</si>
  <si>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</si>
  <si>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</si>
  <si>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</si>
  <si>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</si>
  <si>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</si>
  <si>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</si>
  <si>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</si>
  <si>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</si>
  <si>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</si>
  <si>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</si>
  <si>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</si>
  <si>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</si>
  <si>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</si>
  <si>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</si>
  <si>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</si>
  <si>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</si>
  <si>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</si>
  <si>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</si>
  <si>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</si>
  <si>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</si>
  <si>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</si>
  <si>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</si>
  <si>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</si>
  <si>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</si>
  <si>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</si>
  <si>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</si>
  <si>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</si>
  <si>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</si>
  <si>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</si>
  <si>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</si>
  <si>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</si>
  <si>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</si>
  <si>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</si>
  <si>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</si>
  <si>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</si>
  <si>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</si>
  <si>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</si>
  <si>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</si>
  <si>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</si>
  <si>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</si>
  <si>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</si>
  <si>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</si>
  <si>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</si>
  <si>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</si>
  <si>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</si>
  <si>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</si>
  <si>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</si>
  <si>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</si>
  <si>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</si>
  <si>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</si>
  <si>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</si>
  <si>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</si>
  <si>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</si>
  <si>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</si>
  <si>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</si>
  <si>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</si>
  <si>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</si>
  <si>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</si>
  <si>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</si>
  <si>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</si>
  <si>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</si>
  <si>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</si>
  <si>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</si>
  <si>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</si>
  <si>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</si>
  <si>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</si>
  <si>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</si>
  <si>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</si>
  <si>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</si>
  <si>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</si>
  <si>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</si>
  <si>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</si>
  <si>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</si>
  <si>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</si>
  <si>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</si>
  <si>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</si>
  <si>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</si>
  <si>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</si>
  <si>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</si>
  <si>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</si>
  <si>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</si>
  <si>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</si>
  <si>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</si>
  <si>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</si>
  <si>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</si>
  <si>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</si>
  <si>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</si>
  <si>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</si>
  <si>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</si>
  <si>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</si>
  <si>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</si>
  <si>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</si>
  <si>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</si>
  <si>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</si>
  <si>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</si>
  <si>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</si>
  <si>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</si>
  <si>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</si>
  <si>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</si>
  <si>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</si>
  <si>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</si>
  <si>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</si>
  <si>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</si>
  <si>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</si>
  <si>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</si>
  <si>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</si>
  <si>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</si>
  <si>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</si>
  <si>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</si>
  <si>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</si>
  <si>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</si>
  <si>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</si>
  <si>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</si>
  <si>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</si>
  <si>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</si>
  <si>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</si>
  <si>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</si>
  <si>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</si>
  <si>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</si>
  <si>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</si>
  <si>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</si>
  <si>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</si>
  <si>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</si>
  <si>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</si>
  <si>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</si>
  <si>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</si>
  <si>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</si>
  <si>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</si>
  <si>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</si>
  <si>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</si>
  <si>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</si>
  <si>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</si>
  <si>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</si>
  <si>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</si>
  <si>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</si>
  <si>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</si>
  <si>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</si>
  <si>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</si>
  <si>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</si>
  <si>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</si>
  <si>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</si>
  <si>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</si>
  <si>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</si>
  <si>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</si>
  <si>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</si>
  <si>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</si>
  <si>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</si>
  <si>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</si>
  <si>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</si>
  <si>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</si>
  <si>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</si>
  <si>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</si>
  <si>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</si>
  <si>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</si>
  <si>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</si>
  <si>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</si>
  <si>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</si>
  <si>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</si>
  <si>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</si>
  <si>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</si>
  <si>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</si>
  <si>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</si>
  <si>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</si>
  <si>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</si>
  <si>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</si>
  <si>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</si>
  <si>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</si>
  <si>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</si>
  <si>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</si>
  <si>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</si>
  <si>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</si>
  <si>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</si>
  <si>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</si>
  <si>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</si>
  <si>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</si>
  <si>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</si>
  <si>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</si>
  <si>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</si>
  <si>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</si>
  <si>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</si>
  <si>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</si>
  <si>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</si>
  <si>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</si>
  <si>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</si>
  <si>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</si>
  <si>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</si>
  <si>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</si>
  <si>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</si>
  <si>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</si>
  <si>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</si>
  <si>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</si>
  <si>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</si>
  <si>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</si>
  <si>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</si>
  <si>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</si>
  <si>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</si>
  <si>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</si>
  <si>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</si>
  <si>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</si>
  <si>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</si>
  <si>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</si>
  <si>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</si>
  <si>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</si>
  <si>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</si>
  <si>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</si>
  <si>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</si>
  <si>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</si>
  <si>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</si>
  <si>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</si>
  <si>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</si>
  <si>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</si>
  <si>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</si>
  <si>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</si>
  <si>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</si>
  <si>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</si>
  <si>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</si>
  <si>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</si>
  <si>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</si>
  <si>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</si>
  <si>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</si>
  <si>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</si>
  <si>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</si>
  <si>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</si>
  <si>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</si>
  <si>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</si>
  <si>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</si>
  <si>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</si>
  <si>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</si>
  <si>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</si>
  <si>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</si>
  <si>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</si>
  <si>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</si>
  <si>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</si>
  <si>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</si>
  <si>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</si>
  <si>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</si>
  <si>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</si>
  <si>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</si>
  <si>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</si>
  <si>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</si>
  <si>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</si>
  <si>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</si>
  <si>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</si>
  <si>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</si>
  <si>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</si>
  <si>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</si>
  <si>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</si>
  <si>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</si>
  <si>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</si>
  <si>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</si>
  <si>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</si>
  <si>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</si>
  <si>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</si>
  <si>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</si>
  <si>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</si>
  <si>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</si>
  <si>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</si>
  <si>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</si>
  <si>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</si>
  <si>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</si>
  <si>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</si>
  <si>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</si>
  <si>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</si>
  <si>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</si>
  <si>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</si>
  <si>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</si>
  <si>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</si>
  <si>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</si>
  <si>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</si>
  <si>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</si>
  <si>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</si>
  <si>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</si>
  <si>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</si>
  <si>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</si>
  <si>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</si>
  <si>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</si>
  <si>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</si>
  <si>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</si>
  <si>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</si>
  <si>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</si>
  <si>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</si>
  <si>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</si>
  <si>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</si>
  <si>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</si>
  <si>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</si>
  <si>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</si>
  <si>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</si>
  <si>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</si>
  <si>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</si>
  <si>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</si>
  <si>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</si>
  <si>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</si>
  <si>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</si>
  <si>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</si>
  <si>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</si>
  <si>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</si>
  <si>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</si>
  <si>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</si>
  <si>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</si>
  <si>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</si>
  <si>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</si>
  <si>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</si>
  <si>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</si>
  <si>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</si>
  <si>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</si>
  <si>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</si>
  <si>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</si>
  <si>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</si>
  <si>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</si>
  <si>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</si>
  <si>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</si>
  <si>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</si>
  <si>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</si>
  <si>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</si>
  <si>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</si>
  <si>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</si>
  <si>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</si>
  <si>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</si>
  <si>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</si>
  <si>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</si>
  <si>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</si>
  <si>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</si>
  <si>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</si>
  <si>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</si>
  <si>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</si>
  <si>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</si>
  <si>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</si>
  <si>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</si>
  <si>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</si>
  <si>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</si>
  <si>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</si>
  <si>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</si>
  <si>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</si>
  <si>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</si>
  <si>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</si>
  <si>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</si>
  <si>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</si>
  <si>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</si>
  <si>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</si>
  <si>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</si>
  <si>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</si>
  <si>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</si>
  <si>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</si>
  <si>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</si>
  <si>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</si>
  <si>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</si>
  <si>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</si>
  <si>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</si>
  <si>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</si>
  <si>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</si>
  <si>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</si>
  <si>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</si>
  <si>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</si>
  <si>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</si>
  <si>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</si>
  <si>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</si>
  <si>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</si>
  <si>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</si>
  <si>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</si>
  <si>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</si>
  <si>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</si>
  <si>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</si>
  <si>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</si>
  <si>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</si>
  <si>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</si>
  <si>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</si>
  <si>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</si>
  <si>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</si>
  <si>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</si>
  <si>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</si>
  <si>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</si>
  <si>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</si>
  <si>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</si>
  <si>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</si>
  <si>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</si>
  <si>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</si>
  <si>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</si>
  <si>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</si>
  <si>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</si>
  <si>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</si>
  <si>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</si>
  <si>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</si>
  <si>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</si>
  <si>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</si>
  <si>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</si>
  <si>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</si>
  <si>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</si>
  <si>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</si>
  <si>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</si>
  <si>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</si>
  <si>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</si>
  <si>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</si>
  <si>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</si>
  <si>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</si>
  <si>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</si>
  <si>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</si>
  <si>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</si>
  <si>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</si>
  <si>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</si>
  <si>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</si>
  <si>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</si>
  <si>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</si>
  <si>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</si>
  <si>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</si>
  <si>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</si>
  <si>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</si>
  <si>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</si>
  <si>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</si>
  <si>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</si>
  <si>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</si>
  <si>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</si>
  <si>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</si>
  <si>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</si>
  <si>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</si>
  <si>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</si>
  <si>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</si>
  <si>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</si>
  <si>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</si>
  <si>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</si>
  <si>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</si>
  <si>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</si>
  <si>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</si>
  <si>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</si>
  <si>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</si>
  <si>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</si>
  <si>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</si>
  <si>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</si>
  <si>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</si>
  <si>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</si>
  <si>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</si>
  <si>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</si>
  <si>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</si>
  <si>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</si>
  <si>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</si>
  <si>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</si>
  <si>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</si>
  <si>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</si>
  <si>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</si>
  <si>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</si>
  <si>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</si>
  <si>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</si>
  <si>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</si>
  <si>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</si>
  <si>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</si>
  <si>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</si>
  <si>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</si>
  <si>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</si>
  <si>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</si>
  <si>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</si>
  <si>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</si>
  <si>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</si>
  <si>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</si>
  <si>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</si>
  <si>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</si>
  <si>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</si>
  <si>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</si>
  <si>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</si>
  <si>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</si>
  <si>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</si>
  <si>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</si>
  <si>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</si>
  <si>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</si>
  <si>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</si>
  <si>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</si>
  <si>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</si>
  <si>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</si>
  <si>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</si>
  <si>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</si>
  <si>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</si>
  <si>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</si>
  <si>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</si>
  <si>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</si>
  <si>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</si>
  <si>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</si>
  <si>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</si>
  <si>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</si>
  <si>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</si>
  <si>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</si>
  <si>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</si>
  <si>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</si>
  <si>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</si>
  <si>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</si>
  <si>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</si>
  <si>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</si>
  <si>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</si>
  <si>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</si>
  <si>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</si>
  <si>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</si>
  <si>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</si>
  <si>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</si>
  <si>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</si>
  <si>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</si>
  <si>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</si>
  <si>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</si>
  <si>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</si>
  <si>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</si>
  <si>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</si>
  <si>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</si>
  <si>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</si>
  <si>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</si>
  <si>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</si>
  <si>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</si>
  <si>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</si>
  <si>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</si>
  <si>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</si>
  <si>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</si>
  <si>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</si>
  <si>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</si>
  <si>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</si>
  <si>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</si>
  <si>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</si>
  <si>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</si>
  <si>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</si>
  <si>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</si>
  <si>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</si>
  <si>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</si>
  <si>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</si>
  <si>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</si>
  <si>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</si>
  <si>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</si>
  <si>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</si>
  <si>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</si>
  <si>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</si>
  <si>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</si>
  <si>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</si>
  <si>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</si>
  <si>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</si>
  <si>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</si>
  <si>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</si>
  <si>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</si>
  <si>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</si>
  <si>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</si>
  <si>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</si>
  <si>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</si>
  <si>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</si>
  <si>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</si>
  <si>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</si>
  <si>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</si>
  <si>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</si>
  <si>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</si>
  <si>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</si>
  <si>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</si>
  <si>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</si>
  <si>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</si>
  <si>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</si>
  <si>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</si>
  <si>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</si>
  <si>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</si>
  <si>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</si>
  <si>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</si>
  <si>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</si>
  <si>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</si>
  <si>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</si>
  <si>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</si>
  <si>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</si>
  <si>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</si>
  <si>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</si>
  <si>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</si>
  <si>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</si>
  <si>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</si>
  <si>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</si>
  <si>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</si>
  <si>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</si>
  <si>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</si>
  <si>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</si>
  <si>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</si>
  <si>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</si>
  <si>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</si>
  <si>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</si>
  <si>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</si>
  <si>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</si>
  <si>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</si>
  <si>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</si>
  <si>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</si>
  <si>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</si>
  <si>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</si>
  <si>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</si>
  <si>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</si>
  <si>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</si>
  <si>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</si>
  <si>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</si>
  <si>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</si>
  <si>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</si>
  <si>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</si>
  <si>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</si>
  <si>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</si>
  <si>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</si>
  <si>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</si>
  <si>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</si>
  <si>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</si>
  <si>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</si>
  <si>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</si>
  <si>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</si>
  <si>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</si>
  <si>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</si>
  <si>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</si>
  <si>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</si>
  <si>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</si>
  <si>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</si>
  <si>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</si>
  <si>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</si>
  <si>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</si>
  <si>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</si>
  <si>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</si>
  <si>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</si>
  <si>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</si>
  <si>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</si>
  <si>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</si>
  <si>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</si>
  <si>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</si>
  <si>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</si>
  <si>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</si>
  <si>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</si>
  <si>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</si>
  <si>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</si>
  <si>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</si>
  <si>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</si>
  <si>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</si>
  <si>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</si>
  <si>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</si>
  <si>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</si>
  <si>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</si>
  <si>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</si>
  <si>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</si>
  <si>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</si>
  <si>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</si>
  <si>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</si>
  <si>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</si>
  <si>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</si>
  <si>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</si>
  <si>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</si>
  <si>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</si>
  <si>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</si>
  <si>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</si>
  <si>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</si>
  <si>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</si>
  <si>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</si>
  <si>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</si>
  <si>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</si>
  <si>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</si>
  <si>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</si>
  <si>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</si>
  <si>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</si>
  <si>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</si>
  <si>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</si>
  <si>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</si>
  <si>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</si>
  <si>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</si>
  <si>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</si>
  <si>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</si>
  <si>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</si>
  <si>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</si>
  <si>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</si>
  <si>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</si>
  <si>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</si>
  <si>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</si>
  <si>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</si>
  <si>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</si>
  <si>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</si>
  <si>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</si>
  <si>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</si>
  <si>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</si>
  <si>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</si>
  <si>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</si>
  <si>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</si>
  <si>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</si>
  <si>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</si>
  <si>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</si>
  <si>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</si>
  <si>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</si>
  <si>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</si>
  <si>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</si>
  <si>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</si>
  <si>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</si>
  <si>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</si>
  <si>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</si>
  <si>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</si>
  <si>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</si>
  <si>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</si>
  <si>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</si>
  <si>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</si>
  <si>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</si>
  <si>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</si>
  <si>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</si>
  <si>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</si>
  <si>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</si>
  <si>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</si>
  <si>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</si>
  <si>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</si>
  <si>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</si>
  <si>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</si>
  <si>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</si>
  <si>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</si>
  <si>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</si>
  <si>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</si>
  <si>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</si>
  <si>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</si>
  <si>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</si>
  <si>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</si>
  <si>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</si>
  <si>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</si>
  <si>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</si>
  <si>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</si>
  <si>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</si>
  <si>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</si>
  <si>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</si>
  <si>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</si>
  <si>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</si>
  <si>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</si>
  <si>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</si>
  <si>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</si>
  <si>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</si>
  <si>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</si>
  <si>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</si>
  <si>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</si>
  <si>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</si>
  <si>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</si>
  <si>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</si>
  <si>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</si>
  <si>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</si>
  <si>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</si>
  <si>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</si>
  <si>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</si>
  <si>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</si>
  <si>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</si>
  <si>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</si>
  <si>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</si>
  <si>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</si>
  <si>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</si>
  <si>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</si>
  <si>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</si>
  <si>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</si>
  <si>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</si>
  <si>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</si>
  <si>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</si>
  <si>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</si>
  <si>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</si>
  <si>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</si>
  <si>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</si>
  <si>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</si>
  <si>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</si>
  <si>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</si>
  <si>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</si>
  <si>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</si>
  <si>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</si>
  <si>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</si>
  <si>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</si>
  <si>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</si>
  <si>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</si>
  <si>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</si>
  <si>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</si>
  <si>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</si>
  <si>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</si>
  <si>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</si>
  <si>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</si>
  <si>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</si>
  <si>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</si>
  <si>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</si>
  <si>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</si>
  <si>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</si>
  <si>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</si>
  <si>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</si>
  <si>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</si>
  <si>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</si>
  <si>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</si>
  <si>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</si>
  <si>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</si>
  <si>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</si>
  <si>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</si>
  <si>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</si>
  <si>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</si>
  <si>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</si>
  <si>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</si>
  <si>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</si>
  <si>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</si>
  <si>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</si>
  <si>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</si>
  <si>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</si>
  <si>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</si>
  <si>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</si>
  <si>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</si>
  <si>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</si>
  <si>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</si>
  <si>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</si>
  <si>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</si>
  <si>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</si>
  <si>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</si>
  <si>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</si>
  <si>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</si>
  <si>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</si>
  <si>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</si>
  <si>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</si>
  <si>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</si>
  <si>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</si>
  <si>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</si>
  <si>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</si>
  <si>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</si>
  <si>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</si>
  <si>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</si>
  <si>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</si>
  <si>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</si>
  <si>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</si>
  <si>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</si>
  <si>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</si>
  <si>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</si>
  <si>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</si>
  <si>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</si>
  <si>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</si>
  <si>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</si>
  <si>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</si>
  <si>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</si>
  <si>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</si>
  <si>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</si>
  <si>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</si>
  <si>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</si>
  <si>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</si>
  <si>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</si>
  <si>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</si>
  <si>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</si>
  <si>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</si>
  <si>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</si>
  <si>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</si>
  <si>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</si>
  <si>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</si>
  <si>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</si>
  <si>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</si>
  <si>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</si>
  <si>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</si>
  <si>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</si>
  <si>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</si>
  <si>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</si>
  <si>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</si>
  <si>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</si>
  <si>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</si>
  <si>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</si>
  <si>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</si>
  <si>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</si>
  <si>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</si>
  <si>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</si>
  <si>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</si>
  <si>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</si>
  <si>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</si>
  <si>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</si>
  <si>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</si>
  <si>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</si>
  <si>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</si>
  <si>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</si>
  <si>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</si>
  <si>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</si>
  <si>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</si>
  <si>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</si>
  <si>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</si>
  <si>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</si>
  <si>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</si>
  <si>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</si>
  <si>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</si>
  <si>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</si>
  <si>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</si>
  <si>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</si>
  <si>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</si>
  <si>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</si>
  <si>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</si>
  <si>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</si>
  <si>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</si>
  <si>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</si>
  <si>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</si>
  <si>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</si>
  <si>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</si>
  <si>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</si>
  <si>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</si>
  <si>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</si>
  <si>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</si>
  <si>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</si>
  <si>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</si>
  <si>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</si>
  <si>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</si>
  <si>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</si>
  <si>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</si>
  <si>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</si>
  <si>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</si>
  <si>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</si>
  <si>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</si>
  <si>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</si>
  <si>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</si>
  <si>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</si>
  <si>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</si>
  <si>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</si>
  <si>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</si>
  <si>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</si>
  <si>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</si>
  <si>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</si>
  <si>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</si>
  <si>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</si>
  <si>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</si>
  <si>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</si>
  <si>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</si>
  <si>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</si>
  <si>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</si>
  <si>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</si>
  <si>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</si>
  <si>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</si>
  <si>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</si>
  <si>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</si>
  <si>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</si>
  <si>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</si>
  <si>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</si>
  <si>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</si>
  <si>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</si>
  <si>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</si>
  <si>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</si>
  <si>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</si>
  <si>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</si>
  <si>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</si>
  <si>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</si>
  <si>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</si>
  <si>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</si>
  <si>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</si>
  <si>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</si>
  <si>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</si>
  <si>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</si>
  <si>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</si>
  <si>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</si>
  <si>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</si>
  <si>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</si>
  <si>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</si>
  <si>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</si>
  <si>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</si>
  <si>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</si>
  <si>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</si>
  <si>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</si>
  <si>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</si>
  <si>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</si>
  <si>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</si>
  <si>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</si>
  <si>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</si>
  <si>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</si>
  <si>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</si>
  <si>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</si>
  <si>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</si>
  <si>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</si>
  <si>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</si>
  <si>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</si>
  <si>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</si>
  <si>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</si>
  <si>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</si>
  <si>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</si>
  <si>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</si>
  <si>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</si>
  <si>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</si>
  <si>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</si>
  <si>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</si>
  <si>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</si>
  <si>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</si>
  <si>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</si>
  <si>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</si>
  <si>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</si>
  <si>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</si>
  <si>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</si>
  <si>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</si>
  <si>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</si>
  <si>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</si>
  <si>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</si>
  <si>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</si>
  <si>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</si>
  <si>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</si>
  <si>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</si>
  <si>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</si>
  <si>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</si>
  <si>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</si>
  <si>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</si>
  <si>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</si>
  <si>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</si>
  <si>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</si>
  <si>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</si>
  <si>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</si>
  <si>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</si>
  <si>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</si>
  <si>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</si>
  <si>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</si>
  <si>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</si>
  <si>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</si>
  <si>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</si>
  <si>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</si>
  <si>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</si>
  <si>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</si>
  <si>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</si>
  <si>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</si>
  <si>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</si>
  <si>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</si>
  <si>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</si>
  <si>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</si>
  <si>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</si>
  <si>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</si>
  <si>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</si>
  <si>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</si>
  <si>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</si>
  <si>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</si>
  <si>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</si>
  <si>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</si>
  <si>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</si>
  <si>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</si>
  <si>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</si>
  <si>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</si>
  <si>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</si>
  <si>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</si>
  <si>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</si>
  <si>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</si>
  <si>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</si>
  <si>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</si>
  <si>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</si>
  <si>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</si>
  <si>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</si>
  <si>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</si>
  <si>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</si>
  <si>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</si>
  <si>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</si>
  <si>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</si>
  <si>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</si>
  <si>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</si>
  <si>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</si>
  <si>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</si>
  <si>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</si>
  <si>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</si>
  <si>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</si>
  <si>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</si>
  <si>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</si>
  <si>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</si>
  <si>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</si>
  <si>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</si>
  <si>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</si>
  <si>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</si>
  <si>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</si>
  <si>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</si>
  <si>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</si>
  <si>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</si>
  <si>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</si>
  <si>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</si>
  <si>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</si>
  <si>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</si>
  <si>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</si>
  <si>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</si>
  <si>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</si>
  <si>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</si>
  <si>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</si>
  <si>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</si>
  <si>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</si>
  <si>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</si>
  <si>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</si>
  <si>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</si>
  <si>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</si>
  <si>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</si>
  <si>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</si>
  <si>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</si>
  <si>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</si>
  <si>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</si>
  <si>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</si>
  <si>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</si>
  <si>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</si>
  <si>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</si>
  <si>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</si>
  <si>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</si>
  <si>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</si>
  <si>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</si>
  <si>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</si>
  <si>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</si>
  <si>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</si>
  <si>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</si>
  <si>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</si>
  <si>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</si>
  <si>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</si>
  <si>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</si>
  <si>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</si>
  <si>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</si>
  <si>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</si>
  <si>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</si>
  <si>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</si>
  <si>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</si>
  <si>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</si>
  <si>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</si>
  <si>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</si>
  <si>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</si>
  <si>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</si>
  <si>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</si>
  <si>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</si>
  <si>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</si>
  <si>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</si>
  <si>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</si>
  <si>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</si>
  <si>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</si>
  <si>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</si>
  <si>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</si>
  <si>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</si>
  <si>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</si>
  <si>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</si>
  <si>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</si>
  <si>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</si>
  <si>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</si>
  <si>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</si>
  <si>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</si>
  <si>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</si>
  <si>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</si>
  <si>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</si>
  <si>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</si>
  <si>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</si>
  <si>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</si>
  <si>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</si>
  <si>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</si>
  <si>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</si>
  <si>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</si>
  <si>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</si>
  <si>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</si>
  <si>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</si>
  <si>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</si>
  <si>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</si>
  <si>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</si>
  <si>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</si>
  <si>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</si>
  <si>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</si>
  <si>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</si>
  <si>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</si>
  <si>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</si>
  <si>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</si>
  <si>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</si>
  <si>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</si>
  <si>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</si>
  <si>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</si>
  <si>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</si>
  <si>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</si>
  <si>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</si>
  <si>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</si>
  <si>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</si>
  <si>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</si>
  <si>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</si>
  <si>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</si>
  <si>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</si>
  <si>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</si>
  <si>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</si>
  <si>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</si>
  <si>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</si>
  <si>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</si>
  <si>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</si>
  <si>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</si>
  <si>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</si>
  <si>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</si>
  <si>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</si>
  <si>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</si>
  <si>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</si>
  <si>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</si>
  <si>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</si>
  <si>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</si>
  <si>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</si>
  <si>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</si>
  <si>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</si>
  <si>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</si>
  <si>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</si>
  <si>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</si>
  <si>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</si>
  <si>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</si>
  <si>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</si>
  <si>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</si>
  <si>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</si>
  <si>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</si>
  <si>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</si>
  <si>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</si>
  <si>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</si>
  <si>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</si>
  <si>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</si>
  <si>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</si>
  <si>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</si>
  <si>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</si>
  <si>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</si>
  <si>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</si>
  <si>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</si>
  <si>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</si>
  <si>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</si>
  <si>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</si>
  <si>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</si>
  <si>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</si>
  <si>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</si>
  <si>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</si>
  <si>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</si>
  <si>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</si>
  <si>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</si>
  <si>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</si>
  <si>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</si>
  <si>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</si>
  <si>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</si>
  <si>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</si>
  <si>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</si>
  <si>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</si>
  <si>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</si>
  <si>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</si>
  <si>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</si>
  <si>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</si>
  <si>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</si>
  <si>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</si>
  <si>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</si>
  <si>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</si>
  <si>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</si>
  <si>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</si>
  <si>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</si>
  <si>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</si>
  <si>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</si>
  <si>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</si>
  <si>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</si>
  <si>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</si>
  <si>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</si>
  <si>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</si>
  <si>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</si>
  <si>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</si>
  <si>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</si>
  <si>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</si>
  <si>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</si>
  <si>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</si>
  <si>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</si>
  <si>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</si>
  <si>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</si>
  <si>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</si>
  <si>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</si>
  <si>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</si>
  <si>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</si>
  <si>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</si>
  <si>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</si>
  <si>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</si>
  <si>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</si>
  <si>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</si>
  <si>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</si>
  <si>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</si>
  <si>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</si>
  <si>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</si>
  <si>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</si>
  <si>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</si>
  <si>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</si>
  <si>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</si>
  <si>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</si>
  <si>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</si>
  <si>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</si>
  <si>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</si>
  <si>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</si>
  <si>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</si>
  <si>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</si>
  <si>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</si>
  <si>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</si>
  <si>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</si>
  <si>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</si>
  <si>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</si>
  <si>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</si>
  <si>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</si>
  <si>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</si>
  <si>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</si>
  <si>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</si>
  <si>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</si>
  <si>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</si>
  <si>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</si>
  <si>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</si>
  <si>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</si>
  <si>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</si>
  <si>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</si>
  <si>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</si>
  <si>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</si>
  <si>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</si>
  <si>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</si>
  <si>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</si>
  <si>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</si>
  <si>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</si>
  <si>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</si>
  <si>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</si>
  <si>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</si>
  <si>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</si>
  <si>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</si>
  <si>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</si>
  <si>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</si>
  <si>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</si>
  <si>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</si>
  <si>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</si>
  <si>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</si>
  <si>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</si>
  <si>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</si>
  <si>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</si>
  <si>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</si>
  <si>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</si>
  <si>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</si>
  <si>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</si>
  <si>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</si>
  <si>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</si>
  <si>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</si>
  <si>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</si>
  <si>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</si>
  <si>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</si>
  <si>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</si>
  <si>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</si>
  <si>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</si>
  <si>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</si>
  <si>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</si>
  <si>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</si>
  <si>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</si>
  <si>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</si>
  <si>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</si>
  <si>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</si>
  <si>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</si>
  <si>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</si>
  <si>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</si>
  <si>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</si>
  <si>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</si>
  <si>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</si>
  <si>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</si>
  <si>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</si>
  <si>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</si>
  <si>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</si>
  <si>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</si>
  <si>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</si>
  <si>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</si>
  <si>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</si>
  <si>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</si>
  <si>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</si>
  <si>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</si>
  <si>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</si>
  <si>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</si>
  <si>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</si>
  <si>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</si>
  <si>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</si>
  <si>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</si>
  <si>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</si>
  <si>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</si>
  <si>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</si>
  <si>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</si>
  <si>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</si>
  <si>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</si>
  <si>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</si>
  <si>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</si>
  <si>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</si>
  <si>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</si>
  <si>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</si>
  <si>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</si>
  <si>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</si>
  <si>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</si>
  <si>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</si>
  <si>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</si>
  <si>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</si>
  <si>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</si>
  <si>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</si>
  <si>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</si>
  <si>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</si>
  <si>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</si>
  <si>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</si>
  <si>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</si>
  <si>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</si>
  <si>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</si>
  <si>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</si>
  <si>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</si>
  <si>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</si>
  <si>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</si>
  <si>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</si>
  <si>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</si>
  <si>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</si>
  <si>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</si>
  <si>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</si>
  <si>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</si>
  <si>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</si>
  <si>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</si>
  <si>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</si>
  <si>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</si>
  <si>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</si>
  <si>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</si>
  <si>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</si>
  <si>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</si>
  <si>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</si>
  <si>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</si>
  <si>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</si>
  <si>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</si>
  <si>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</si>
  <si>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</si>
  <si>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</si>
  <si>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</si>
  <si>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</si>
  <si>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</si>
  <si>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</si>
  <si>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</si>
  <si>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</si>
  <si>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</si>
  <si>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</si>
  <si>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</si>
  <si>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</si>
  <si>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</si>
  <si>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</si>
  <si>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</si>
  <si>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</si>
  <si>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</si>
  <si>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</si>
  <si>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</si>
  <si>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</si>
  <si>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</si>
  <si>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</si>
  <si>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</si>
  <si>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</si>
  <si>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</si>
  <si>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</si>
  <si>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</si>
  <si>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</si>
  <si>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</si>
  <si>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</si>
  <si>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</si>
  <si>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</si>
  <si>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</si>
  <si>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</si>
  <si>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</si>
  <si>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</si>
  <si>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</si>
  <si>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</si>
  <si>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</si>
  <si>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</si>
  <si>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</si>
  <si>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</si>
  <si>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</si>
  <si>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</si>
  <si>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</si>
  <si>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</si>
  <si>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</si>
  <si>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</si>
  <si>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</si>
  <si>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</si>
  <si>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</si>
  <si>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</si>
  <si>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</si>
  <si>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</si>
  <si>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</si>
  <si>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</si>
  <si>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</si>
  <si>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</si>
  <si>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</si>
  <si>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</si>
  <si>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</si>
  <si>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</si>
  <si>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</si>
  <si>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</si>
  <si>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</si>
  <si>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</si>
  <si>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</si>
  <si>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</si>
  <si>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</si>
  <si>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</si>
  <si>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</si>
  <si>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</si>
  <si>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</si>
  <si>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</si>
  <si>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</si>
  <si>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</si>
  <si>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</si>
  <si>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</si>
  <si>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</si>
  <si>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</si>
  <si>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</si>
  <si>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</si>
  <si>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</si>
  <si>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</si>
  <si>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</si>
  <si>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</si>
  <si>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</si>
  <si>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</si>
  <si>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</si>
  <si>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</si>
  <si>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</si>
  <si>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</si>
  <si>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</si>
  <si>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</si>
  <si>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</si>
  <si>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</si>
  <si>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</si>
  <si>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</si>
  <si>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</si>
  <si>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</si>
  <si>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</si>
  <si>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</si>
  <si>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</si>
  <si>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</si>
  <si>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</si>
  <si>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</si>
  <si>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</si>
  <si>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</si>
  <si>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</si>
  <si>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</si>
  <si>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</si>
  <si>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</si>
  <si>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</si>
  <si>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</si>
  <si>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</si>
  <si>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</si>
  <si>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</si>
  <si>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</si>
  <si>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</si>
  <si>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</si>
  <si>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</si>
  <si>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</si>
  <si>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</si>
  <si>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</si>
  <si>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</si>
  <si>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</si>
  <si>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</si>
  <si>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</si>
  <si>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</si>
  <si>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</si>
  <si>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</si>
  <si>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</si>
  <si>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</si>
  <si>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</si>
  <si>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</si>
  <si>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</si>
  <si>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</si>
  <si>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</si>
  <si>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</si>
  <si>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</si>
  <si>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</si>
  <si>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</si>
  <si>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</si>
  <si>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</si>
  <si>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</si>
  <si>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</si>
  <si>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</si>
  <si>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</si>
  <si>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</si>
  <si>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</si>
  <si>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</si>
  <si>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</si>
  <si>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</si>
  <si>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</si>
  <si>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</si>
  <si>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</si>
  <si>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</si>
  <si>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</si>
  <si>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</si>
  <si>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</si>
  <si>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</si>
  <si>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</si>
  <si>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</si>
  <si>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</si>
  <si>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</si>
  <si>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</si>
  <si>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</si>
  <si>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</si>
  <si>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</si>
  <si>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</si>
  <si>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</si>
  <si>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</si>
  <si>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</si>
  <si>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</si>
  <si>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</si>
  <si>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</si>
  <si>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</si>
  <si>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</si>
  <si>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</si>
  <si>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</si>
  <si>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</si>
  <si>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</si>
  <si>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</si>
  <si>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</si>
  <si>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</si>
  <si>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</si>
  <si>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</si>
  <si>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</si>
  <si>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</si>
  <si>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</si>
  <si>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</si>
  <si>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</si>
  <si>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</si>
  <si>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</si>
  <si>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</si>
  <si>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</si>
  <si>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</si>
  <si>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</si>
  <si>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</si>
  <si>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</si>
  <si>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</si>
  <si>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</si>
  <si>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</si>
  <si>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</si>
  <si>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</si>
  <si>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</si>
  <si>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</si>
  <si>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</si>
  <si>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</si>
  <si>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</si>
  <si>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</si>
  <si>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</si>
  <si>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</si>
  <si>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</si>
  <si>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</si>
  <si>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</si>
  <si>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</si>
  <si>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</si>
  <si>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</si>
  <si>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</si>
  <si>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</si>
  <si>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</si>
  <si>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</si>
  <si>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</si>
  <si>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</si>
  <si>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</si>
  <si>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</si>
  <si>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</si>
  <si>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</si>
  <si>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</si>
  <si>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</si>
  <si>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</si>
  <si>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</si>
  <si>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</si>
  <si>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</si>
  <si>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</si>
  <si>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</si>
  <si>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</si>
  <si>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</si>
  <si>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</si>
  <si>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</si>
  <si>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</si>
  <si>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</si>
  <si>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</si>
  <si>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</si>
  <si>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</si>
  <si>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</si>
  <si>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</si>
  <si>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</si>
  <si>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</si>
  <si>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</si>
  <si>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</si>
  <si>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</si>
  <si>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</si>
  <si>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</si>
  <si>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</si>
  <si>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</si>
  <si>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</si>
  <si>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</si>
  <si>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</si>
  <si>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</si>
  <si>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</si>
  <si>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</si>
  <si>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</si>
  <si>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</si>
  <si>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</si>
  <si>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</si>
  <si>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</si>
  <si>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</si>
  <si>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</si>
  <si>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</si>
  <si>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</si>
  <si>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</si>
  <si>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</si>
  <si>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</si>
  <si>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</si>
  <si>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</si>
  <si>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</si>
  <si>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</si>
  <si>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</si>
  <si>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</si>
  <si>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</si>
  <si>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</si>
  <si>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</si>
  <si>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</si>
  <si>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</si>
  <si>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</si>
  <si>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</si>
  <si>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</si>
  <si>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</si>
  <si>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</si>
  <si>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</si>
  <si>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</si>
  <si>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</si>
  <si>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</si>
  <si>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</si>
  <si>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</si>
  <si>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</si>
  <si>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</si>
  <si>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</si>
  <si>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</si>
  <si>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</si>
  <si>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</si>
  <si>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</si>
  <si>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</si>
  <si>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</si>
  <si>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</si>
  <si>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</si>
  <si>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</si>
  <si>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</si>
  <si>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</si>
  <si>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</si>
  <si>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</si>
  <si>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</si>
  <si>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</si>
  <si>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</si>
  <si>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</si>
  <si>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</si>
  <si>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</si>
  <si>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</si>
  <si>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</si>
  <si>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</si>
  <si>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</si>
  <si>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</si>
  <si>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</si>
  <si>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</si>
  <si>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</si>
  <si>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</si>
  <si>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</si>
  <si>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</si>
  <si>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</si>
  <si>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</si>
  <si>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</si>
  <si>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</si>
  <si>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</si>
  <si>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</si>
  <si>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</si>
  <si>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</si>
  <si>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</si>
  <si>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</si>
  <si>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</si>
  <si>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</si>
  <si>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</si>
  <si>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</si>
  <si>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</si>
  <si>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</si>
  <si>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</si>
  <si>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</si>
  <si>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</si>
  <si>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</si>
  <si>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</si>
  <si>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</si>
  <si>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</si>
  <si>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</si>
  <si>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</si>
  <si>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</si>
  <si>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</si>
  <si>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</si>
  <si>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</si>
  <si>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</si>
  <si>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</si>
  <si>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</si>
  <si>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</si>
  <si>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</si>
  <si>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</si>
  <si>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</si>
  <si>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</si>
  <si>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</si>
  <si>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</si>
  <si>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</si>
  <si>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</si>
  <si>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</si>
  <si>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</si>
  <si>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</si>
  <si>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</si>
  <si>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</si>
  <si>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</si>
  <si>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</si>
  <si>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</si>
  <si>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</si>
  <si>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</si>
  <si>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</si>
  <si>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</si>
  <si>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</si>
  <si>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</si>
  <si>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</si>
  <si>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</si>
  <si>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</si>
  <si>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</si>
  <si>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</si>
  <si>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</si>
  <si>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</si>
  <si>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</si>
  <si>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</si>
  <si>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</si>
  <si>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</si>
  <si>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</si>
  <si>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</si>
  <si>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</si>
  <si>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</si>
  <si>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</si>
  <si>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</si>
  <si>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</si>
  <si>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</si>
  <si>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</si>
  <si>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</si>
  <si>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</si>
  <si>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</si>
  <si>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</si>
  <si>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</si>
  <si>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</si>
  <si>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</si>
  <si>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</si>
  <si>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</si>
  <si>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</si>
  <si>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</si>
  <si>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</si>
  <si>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</si>
  <si>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</si>
  <si>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</si>
  <si>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</si>
  <si>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</si>
  <si>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</si>
  <si>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</si>
  <si>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</si>
  <si>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</si>
  <si>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</si>
  <si>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</si>
  <si>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</si>
  <si>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</si>
  <si>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</si>
  <si>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</si>
  <si>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</si>
  <si>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</si>
  <si>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</si>
  <si>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</si>
  <si>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</si>
  <si>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</si>
  <si>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</si>
  <si>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</si>
  <si>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</si>
  <si>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</si>
  <si>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</si>
  <si>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</si>
  <si>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</si>
  <si>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</si>
  <si>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</si>
  <si>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</si>
  <si>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</si>
  <si>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</si>
  <si>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</si>
  <si>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</si>
  <si>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</si>
  <si>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</si>
  <si>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</si>
  <si>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</si>
  <si>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</si>
  <si>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</si>
  <si>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</si>
  <si>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</si>
  <si>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</si>
  <si>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</si>
  <si>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</si>
  <si>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</si>
  <si>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</si>
  <si>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</si>
  <si>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</si>
  <si>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</si>
  <si>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</si>
  <si>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</si>
  <si>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</si>
  <si>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</si>
  <si>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</si>
  <si>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</si>
  <si>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</si>
  <si>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</si>
  <si>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</si>
  <si>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</si>
  <si>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</si>
  <si>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</si>
  <si>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</si>
  <si>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</si>
  <si>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</si>
  <si>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</si>
  <si>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</si>
  <si>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</si>
  <si>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</si>
  <si>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</si>
  <si>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</si>
  <si>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</si>
  <si>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</si>
  <si>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</si>
  <si>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</si>
  <si>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</si>
  <si>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</si>
  <si>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</si>
  <si>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</si>
  <si>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</si>
  <si>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</si>
  <si>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</si>
  <si>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</si>
  <si>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</si>
  <si>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</si>
  <si>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</si>
  <si>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</si>
  <si>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</si>
  <si>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</si>
  <si>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</si>
  <si>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</si>
  <si>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</si>
  <si>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</si>
  <si>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</si>
  <si>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</si>
  <si>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</si>
  <si>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</si>
  <si>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</si>
  <si>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</si>
  <si>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</si>
  <si>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</si>
  <si>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</si>
  <si>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</si>
  <si>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</si>
  <si>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</si>
  <si>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</si>
  <si>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</si>
  <si>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</si>
  <si>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</si>
  <si>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</si>
  <si>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</si>
  <si>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</si>
  <si>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</si>
  <si>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</si>
  <si>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</si>
  <si>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</si>
  <si>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</si>
  <si>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</si>
  <si>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</si>
  <si>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</si>
  <si>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</si>
  <si>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</si>
  <si>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</si>
  <si>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</si>
  <si>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</si>
  <si>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</si>
  <si>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</si>
  <si>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</si>
  <si>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</si>
  <si>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</si>
  <si>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</si>
  <si>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</si>
  <si>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</si>
  <si>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</si>
  <si>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</si>
  <si>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</si>
  <si>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</si>
  <si>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</si>
  <si>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</si>
  <si>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</si>
  <si>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</si>
  <si>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</si>
  <si>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</si>
  <si>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</si>
  <si>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</si>
  <si>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</si>
  <si>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</si>
  <si>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</si>
  <si>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</si>
  <si>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</si>
  <si>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</si>
  <si>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</si>
  <si>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</si>
  <si>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</si>
  <si>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</si>
  <si>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</si>
  <si>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</si>
  <si>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</si>
  <si>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</si>
  <si>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</si>
  <si>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</si>
  <si>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</si>
  <si>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</si>
  <si>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</si>
  <si>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</si>
  <si>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</si>
  <si>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</si>
  <si>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</si>
  <si>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</si>
  <si>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</si>
  <si>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</si>
  <si>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</si>
  <si>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</si>
  <si>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</si>
  <si>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</si>
  <si>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</si>
  <si>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</si>
  <si>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</si>
  <si>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</si>
  <si>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</si>
  <si>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</si>
  <si>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</si>
  <si>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</si>
  <si>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</si>
  <si>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</si>
  <si>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</si>
  <si>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</si>
  <si>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</si>
  <si>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</si>
  <si>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</si>
  <si>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</si>
  <si>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</si>
  <si>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</si>
  <si>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</si>
  <si>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</si>
  <si>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</si>
  <si>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</si>
  <si>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</si>
  <si>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</si>
  <si>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</si>
  <si>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</si>
  <si>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</si>
  <si>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</si>
  <si>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</si>
  <si>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</si>
  <si>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</si>
  <si>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</si>
  <si>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</si>
  <si>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</si>
  <si>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</si>
  <si>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</si>
  <si>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</si>
  <si>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</si>
  <si>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</si>
  <si>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</si>
  <si>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</si>
  <si>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</si>
  <si>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</si>
  <si>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</si>
  <si>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</si>
  <si>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</si>
  <si>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</si>
  <si>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</si>
  <si>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</si>
  <si>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</si>
  <si>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</si>
  <si>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</si>
  <si>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</si>
  <si>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</si>
  <si>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</si>
  <si>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</si>
  <si>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</si>
  <si>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</si>
  <si>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</si>
  <si>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</si>
  <si>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</si>
  <si>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</si>
  <si>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</si>
  <si>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</si>
  <si>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</si>
  <si>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</si>
  <si>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</si>
  <si>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</si>
  <si>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</si>
  <si>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</si>
  <si>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</si>
  <si>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</si>
  <si>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</si>
  <si>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</si>
  <si>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</si>
  <si>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</si>
  <si>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</si>
  <si>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</si>
  <si>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</si>
  <si>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</si>
  <si>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</si>
  <si>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</si>
  <si>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</si>
  <si>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</si>
  <si>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</si>
  <si>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</si>
  <si>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</si>
  <si>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</si>
  <si>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</si>
  <si>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</si>
  <si>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</si>
  <si>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</si>
  <si>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</si>
  <si>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</si>
  <si>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</si>
  <si>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</si>
  <si>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</si>
  <si>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</si>
  <si>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</si>
  <si>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</si>
  <si>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</si>
  <si>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</si>
  <si>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</si>
  <si>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</si>
  <si>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</si>
  <si>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</si>
  <si>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</si>
  <si>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</si>
  <si>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</si>
  <si>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</si>
  <si>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</si>
  <si>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</si>
  <si>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</si>
  <si>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</si>
  <si>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</si>
  <si>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</si>
  <si>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</si>
  <si>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</si>
  <si>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</si>
  <si>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</si>
  <si>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</si>
  <si>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</si>
  <si>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</si>
  <si>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</si>
  <si>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</si>
  <si>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</si>
  <si>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</si>
  <si>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</si>
  <si>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</si>
  <si>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</si>
  <si>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</si>
  <si>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</si>
  <si>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</si>
  <si>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</si>
  <si>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</si>
  <si>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</si>
  <si>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</si>
  <si>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</si>
  <si>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</si>
  <si>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</si>
  <si>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</si>
  <si>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</si>
  <si>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</si>
  <si>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</si>
  <si>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</si>
  <si>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</si>
  <si>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</si>
  <si>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</si>
  <si>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</si>
  <si>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</si>
  <si>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</si>
  <si>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</si>
  <si>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</si>
  <si>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</si>
  <si>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</si>
  <si>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</si>
  <si>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</si>
  <si>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</si>
  <si>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</si>
  <si>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</si>
  <si>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</si>
  <si>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</si>
  <si>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</si>
  <si>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</si>
  <si>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</si>
  <si>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</si>
  <si>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</si>
  <si>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</si>
  <si>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</si>
  <si>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</si>
  <si>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</si>
  <si>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</si>
  <si>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</si>
  <si>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</si>
  <si>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</si>
  <si>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</si>
  <si>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</si>
  <si>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</si>
  <si>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</si>
  <si>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</si>
  <si>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</si>
  <si>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</si>
  <si>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</si>
  <si>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</si>
  <si>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</si>
  <si>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</si>
  <si>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</si>
  <si>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</si>
  <si>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</si>
  <si>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</si>
  <si>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</si>
  <si>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</si>
  <si>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</si>
  <si>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</si>
  <si>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</si>
  <si>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</si>
  <si>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</si>
  <si>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</si>
  <si>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</si>
  <si>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</si>
  <si>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</si>
  <si>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</si>
  <si>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</si>
  <si>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</si>
  <si>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</si>
  <si>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</si>
  <si>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</si>
  <si>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</si>
  <si>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</si>
  <si>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</si>
  <si>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</si>
  <si>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</si>
  <si>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</si>
  <si>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</si>
  <si>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</si>
  <si>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</si>
  <si>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</si>
  <si>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</si>
  <si>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</si>
  <si>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</si>
  <si>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</si>
  <si>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</si>
  <si>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</si>
  <si>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</si>
  <si>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</si>
  <si>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</si>
  <si>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</si>
  <si>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</si>
  <si>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</si>
  <si>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</si>
  <si>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</si>
  <si>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</si>
  <si>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</si>
  <si>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</si>
  <si>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</si>
  <si>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</si>
  <si>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</si>
  <si>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</si>
  <si>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</si>
  <si>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</si>
  <si>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</si>
  <si>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</si>
  <si>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</si>
  <si>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</si>
  <si>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</si>
  <si>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</si>
  <si>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</si>
  <si>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</si>
  <si>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</si>
  <si>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</si>
  <si>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</si>
  <si>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</si>
  <si>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</si>
  <si>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</si>
  <si>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</si>
  <si>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</si>
  <si>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</si>
  <si>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</si>
  <si>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</si>
  <si>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</si>
  <si>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</si>
  <si>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</si>
  <si>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</si>
  <si>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</si>
  <si>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</si>
  <si>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</si>
  <si>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</si>
  <si>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</si>
  <si>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</si>
  <si>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</si>
  <si>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</si>
  <si>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</si>
  <si>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</si>
  <si>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</si>
  <si>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</si>
  <si>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</si>
  <si>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</si>
  <si>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</si>
  <si>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</si>
  <si>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</si>
  <si>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</si>
  <si>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</si>
  <si>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</si>
  <si>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</si>
  <si>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</si>
  <si>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</si>
  <si>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</si>
  <si>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</si>
  <si>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</si>
  <si>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</si>
  <si>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</si>
  <si>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</si>
  <si>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</si>
  <si>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</si>
  <si>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</si>
  <si>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</si>
  <si>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</si>
  <si>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</si>
  <si>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</si>
  <si>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</si>
  <si>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</si>
  <si>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</si>
  <si>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</si>
  <si>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</si>
  <si>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</si>
  <si>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</si>
  <si>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</si>
  <si>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</si>
  <si>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</si>
  <si>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</si>
  <si>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</si>
  <si>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</si>
  <si>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</si>
  <si>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</si>
  <si>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</si>
  <si>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</si>
  <si>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</si>
  <si>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</si>
  <si>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</si>
  <si>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</si>
  <si>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</si>
  <si>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</si>
  <si>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</si>
  <si>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</si>
  <si>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</si>
  <si>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</si>
  <si>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</si>
  <si>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</si>
  <si>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</si>
  <si>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</si>
  <si>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</si>
  <si>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</si>
  <si>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</si>
  <si>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</si>
  <si>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</si>
  <si>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</si>
  <si>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</si>
  <si>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</si>
  <si>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</si>
  <si>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</si>
  <si>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</si>
  <si>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</si>
  <si>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</si>
  <si>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</si>
  <si>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</si>
  <si>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</si>
  <si>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</si>
  <si>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</si>
  <si>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</si>
  <si>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</si>
  <si>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</si>
  <si>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</si>
  <si>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</si>
  <si>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</si>
  <si>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</si>
  <si>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</si>
  <si>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</si>
  <si>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</si>
  <si>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</si>
  <si>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</si>
  <si>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</si>
  <si>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</si>
  <si>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</si>
  <si>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</si>
  <si>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</si>
  <si>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</si>
  <si>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</si>
  <si>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</si>
  <si>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</si>
  <si>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</si>
  <si>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</si>
  <si>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</si>
  <si>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</si>
  <si>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</si>
  <si>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</si>
  <si>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</si>
  <si>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</si>
  <si>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</si>
  <si>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</si>
  <si>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</si>
  <si>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</si>
  <si>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</si>
  <si>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</si>
  <si>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</si>
  <si>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</si>
  <si>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</si>
  <si>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</si>
  <si>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</si>
  <si>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</si>
  <si>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</si>
  <si>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</si>
  <si>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</si>
  <si>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</si>
  <si>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</si>
  <si>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</si>
  <si>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</si>
  <si>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</si>
  <si>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</si>
  <si>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</si>
  <si>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</si>
  <si>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</si>
  <si>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</si>
  <si>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</si>
  <si>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</si>
  <si>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</si>
  <si>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</si>
  <si>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</si>
  <si>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</si>
  <si>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</si>
  <si>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</si>
  <si>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</si>
  <si>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</si>
  <si>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</si>
  <si>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</si>
  <si>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</si>
  <si>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</si>
  <si>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</si>
  <si>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</si>
  <si>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</si>
  <si>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</si>
  <si>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</si>
  <si>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</si>
  <si>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</si>
  <si>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</si>
  <si>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</si>
  <si>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</si>
  <si>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</si>
  <si>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</si>
  <si>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</si>
  <si>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</si>
  <si>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</si>
  <si>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</si>
  <si>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</si>
  <si>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</si>
  <si>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</si>
  <si>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</si>
  <si>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</si>
  <si>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</si>
  <si>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</si>
  <si>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</si>
  <si>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</si>
  <si>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</si>
  <si>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</si>
  <si>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</si>
  <si>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</si>
  <si>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</si>
  <si>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</si>
  <si>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</si>
  <si>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</si>
  <si>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</si>
  <si>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</si>
  <si>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</si>
  <si>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</si>
  <si>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</si>
  <si>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</si>
  <si>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</si>
  <si>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</si>
  <si>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</si>
  <si>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</si>
  <si>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</si>
  <si>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</si>
  <si>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</si>
  <si>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</si>
  <si>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</si>
  <si>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</si>
  <si>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</si>
  <si>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</si>
  <si>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</si>
  <si>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</si>
  <si>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</si>
  <si>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</si>
  <si>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</si>
  <si>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</si>
  <si>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</si>
  <si>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</si>
  <si>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</si>
  <si>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</si>
  <si>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</si>
  <si>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</si>
  <si>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</si>
  <si>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</si>
  <si>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</si>
  <si>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</si>
  <si>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</si>
  <si>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</si>
  <si>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</si>
  <si>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</si>
  <si>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</si>
  <si>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</si>
  <si>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</si>
  <si>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</si>
  <si>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</si>
  <si>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</si>
  <si>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</si>
  <si>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</si>
  <si>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</si>
  <si>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</si>
  <si>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</si>
  <si>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</si>
  <si>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</si>
  <si>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</si>
  <si>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</si>
  <si>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</si>
  <si>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</si>
  <si>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</si>
  <si>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</si>
  <si>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</si>
  <si>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</si>
  <si>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</si>
  <si>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</si>
  <si>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</si>
  <si>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</si>
  <si>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</si>
  <si>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</si>
  <si>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</si>
  <si>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</si>
  <si>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</si>
  <si>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</si>
  <si>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</si>
  <si>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</si>
  <si>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</si>
  <si>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</si>
  <si>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</si>
  <si>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</si>
  <si>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</si>
  <si>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</si>
  <si>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</si>
  <si>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</si>
  <si>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</si>
  <si>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</si>
  <si>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</si>
  <si>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</si>
  <si>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</si>
  <si>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</si>
  <si>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</si>
  <si>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</si>
  <si>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</si>
  <si>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</si>
  <si>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</si>
  <si>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</si>
  <si>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</si>
  <si>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</si>
  <si>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</si>
  <si>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</si>
  <si>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</si>
  <si>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</si>
  <si>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</si>
  <si>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</si>
  <si>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</si>
  <si>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</si>
  <si>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</si>
  <si>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</si>
  <si>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</si>
  <si>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</si>
  <si>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</si>
  <si>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</si>
  <si>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</si>
  <si>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</si>
  <si>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</si>
  <si>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</si>
  <si>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</si>
  <si>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</si>
  <si>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</si>
  <si>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</si>
  <si>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</si>
  <si>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</si>
  <si>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</si>
  <si>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</si>
  <si>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</si>
  <si>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</si>
  <si>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</si>
  <si>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</si>
  <si>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</si>
  <si>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</si>
  <si>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</si>
  <si>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</si>
  <si>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</si>
  <si>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</si>
  <si>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</si>
  <si>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</si>
  <si>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</si>
  <si>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</si>
  <si>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</si>
  <si>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</si>
  <si>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</si>
  <si>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</si>
  <si>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</si>
  <si>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</si>
  <si>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</si>
  <si>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</si>
  <si>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</si>
  <si>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</si>
  <si>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</si>
  <si>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</si>
  <si>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</si>
  <si>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</si>
  <si>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</si>
  <si>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</si>
  <si>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</si>
  <si>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</si>
  <si>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</si>
  <si>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</si>
  <si>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</si>
  <si>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</si>
  <si>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</si>
  <si>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</si>
  <si>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</si>
  <si>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</si>
  <si>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</si>
  <si>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</si>
  <si>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</si>
  <si>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</si>
  <si>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</si>
  <si>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</si>
  <si>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</si>
  <si>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</si>
  <si>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</si>
  <si>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</si>
  <si>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</si>
  <si>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</si>
  <si>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</si>
  <si>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</si>
  <si>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</si>
  <si>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</si>
  <si>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</si>
  <si>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</si>
  <si>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</si>
  <si>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</si>
  <si>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</si>
  <si>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</si>
  <si>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</si>
  <si>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</si>
  <si>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</si>
  <si>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</si>
  <si>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</si>
  <si>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</si>
  <si>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</si>
  <si>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</si>
  <si>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</si>
  <si>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</si>
  <si>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</si>
  <si>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</si>
  <si>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</si>
  <si>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</si>
  <si>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</si>
  <si>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</si>
  <si>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</si>
  <si>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</si>
  <si>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</si>
  <si>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</si>
  <si>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</si>
  <si>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</si>
  <si>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</si>
  <si>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</si>
  <si>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</si>
  <si>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</si>
  <si>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</si>
  <si>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</si>
  <si>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</si>
  <si>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</si>
  <si>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</si>
  <si>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</si>
  <si>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</si>
  <si>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</si>
  <si>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</si>
  <si>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</si>
  <si>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</si>
  <si>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</si>
  <si>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</si>
  <si>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</si>
  <si>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</si>
  <si>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</si>
  <si>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</si>
  <si>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</si>
  <si>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</si>
  <si>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</si>
  <si>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</si>
  <si>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</si>
  <si>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</si>
  <si>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</si>
  <si>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</si>
  <si>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</si>
  <si>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</si>
  <si>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</si>
  <si>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</si>
  <si>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</si>
  <si>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</si>
  <si>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</si>
  <si>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</si>
  <si>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</si>
  <si>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</si>
  <si>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</si>
  <si>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</si>
  <si>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</si>
  <si>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</si>
  <si>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</si>
  <si>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</si>
  <si>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</si>
  <si>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</si>
  <si>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</si>
  <si>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</si>
  <si>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</si>
  <si>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</si>
  <si>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</si>
  <si>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</si>
  <si>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</si>
  <si>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</si>
  <si>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</si>
  <si>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</si>
  <si>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</si>
  <si>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</si>
  <si>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</si>
  <si>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</si>
  <si>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</si>
  <si>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</si>
  <si>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</si>
  <si>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</si>
  <si>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</si>
  <si>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</si>
  <si>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</si>
  <si>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</si>
  <si>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</si>
  <si>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</si>
  <si>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</si>
  <si>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</si>
  <si>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</si>
  <si>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</si>
  <si>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</si>
  <si>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</si>
  <si>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</si>
  <si>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</si>
  <si>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</si>
  <si>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</si>
  <si>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</si>
  <si>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</si>
  <si>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</si>
  <si>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</si>
  <si>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</si>
  <si>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</si>
  <si>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</si>
  <si>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</si>
  <si>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</si>
  <si>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</si>
  <si>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</si>
  <si>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</si>
  <si>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</si>
  <si>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</si>
  <si>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</si>
  <si>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</si>
  <si>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</si>
  <si>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</si>
  <si>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</si>
  <si>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</si>
  <si>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</si>
  <si>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</si>
  <si>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</si>
  <si>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</si>
  <si>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</si>
  <si>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</si>
  <si>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</si>
  <si>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</si>
  <si>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</si>
  <si>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</si>
  <si>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</si>
  <si>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</si>
  <si>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</si>
  <si>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</si>
  <si>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</si>
  <si>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</si>
  <si>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</si>
  <si>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</si>
  <si>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</si>
  <si>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</si>
  <si>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</si>
  <si>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</si>
  <si>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</si>
  <si>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</si>
  <si>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</si>
  <si>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</si>
  <si>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</si>
  <si>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</si>
  <si>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</si>
  <si>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</si>
  <si>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</si>
  <si>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</si>
  <si>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</si>
  <si>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</si>
  <si>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</si>
  <si>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</si>
  <si>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</si>
  <si>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</si>
  <si>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</si>
  <si>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</si>
  <si>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</si>
  <si>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</si>
  <si>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</si>
  <si>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</si>
  <si>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</si>
  <si>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</si>
  <si>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</si>
  <si>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</si>
  <si>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</si>
  <si>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</si>
  <si>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</si>
  <si>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</si>
  <si>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</si>
  <si>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</si>
  <si>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</si>
  <si>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</si>
  <si>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</si>
  <si>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</si>
  <si>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</si>
  <si>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</si>
  <si>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</si>
  <si>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</si>
  <si>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</si>
  <si>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</si>
  <si>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</si>
  <si>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</si>
  <si>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</si>
  <si>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</si>
  <si>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</si>
  <si>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</si>
  <si>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</si>
  <si>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</si>
  <si>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</si>
  <si>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</si>
  <si>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</si>
  <si>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</si>
  <si>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</si>
  <si>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</si>
  <si>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</si>
  <si>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</si>
  <si>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</si>
  <si>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</si>
  <si>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</si>
  <si>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</si>
  <si>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</si>
  <si>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</si>
  <si>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</si>
  <si>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</si>
  <si>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</si>
  <si>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</si>
  <si>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</si>
  <si>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</si>
  <si>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</si>
  <si>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</si>
  <si>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</si>
  <si>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</si>
  <si>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</si>
  <si>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</si>
  <si>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</si>
  <si>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</si>
  <si>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</si>
  <si>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</si>
  <si>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</si>
  <si>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</si>
  <si>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</si>
  <si>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</si>
  <si>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</si>
  <si>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</si>
  <si>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</si>
  <si>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</si>
  <si>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</si>
  <si>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</si>
  <si>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</si>
  <si>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</si>
  <si>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</si>
  <si>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</si>
  <si>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</si>
  <si>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</si>
  <si>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</si>
  <si>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</si>
  <si>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</si>
  <si>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</si>
  <si>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</si>
  <si>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</si>
  <si>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</si>
  <si>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</si>
  <si>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</si>
  <si>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</si>
  <si>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</si>
  <si>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</si>
  <si>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</si>
  <si>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</si>
  <si>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</si>
  <si>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</si>
  <si>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</si>
  <si>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</si>
  <si>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</si>
  <si>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</si>
  <si>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</si>
  <si>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</si>
  <si>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</si>
  <si>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</si>
  <si>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</si>
  <si>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</si>
  <si>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</si>
  <si>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</si>
  <si>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</si>
  <si>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</si>
  <si>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</si>
  <si>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</si>
  <si>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</si>
  <si>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</si>
  <si>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</si>
  <si>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</si>
  <si>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</si>
  <si>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</si>
  <si>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</si>
  <si>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</si>
  <si>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</si>
  <si>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</si>
  <si>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</si>
  <si>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</si>
  <si>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</si>
  <si>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</si>
  <si>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</si>
  <si>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</si>
  <si>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</si>
  <si>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</si>
  <si>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</si>
  <si>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</si>
  <si>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</si>
  <si>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</si>
  <si>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</si>
  <si>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</si>
  <si>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</si>
  <si>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</si>
  <si>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</si>
  <si>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</si>
  <si>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</si>
  <si>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</si>
  <si>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</si>
  <si>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</si>
  <si>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</si>
  <si>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</si>
  <si>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</si>
  <si>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</si>
  <si>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</si>
  <si>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</si>
  <si>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</si>
  <si>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</si>
  <si>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</si>
  <si>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</si>
  <si>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</si>
  <si>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</si>
  <si>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</si>
  <si>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</si>
  <si>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</si>
  <si>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</si>
  <si>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</si>
  <si>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</si>
  <si>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</si>
  <si>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</si>
  <si>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</si>
  <si>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</si>
  <si>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</si>
  <si>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</si>
  <si>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</si>
  <si>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</si>
  <si>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</si>
  <si>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</si>
  <si>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</si>
  <si>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</si>
  <si>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</si>
  <si>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</si>
  <si>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</si>
  <si>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</si>
  <si>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</si>
  <si>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</si>
  <si>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</si>
  <si>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</si>
  <si>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</si>
  <si>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</si>
  <si>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</si>
  <si>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</si>
  <si>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</si>
  <si>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</si>
  <si>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</si>
  <si>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</si>
  <si>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</si>
  <si>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</si>
  <si>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</si>
  <si>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</si>
  <si>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</si>
  <si>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</si>
  <si>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</si>
  <si>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</si>
  <si>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</si>
  <si>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</si>
  <si>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</si>
  <si>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</si>
  <si>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</si>
  <si>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</si>
  <si>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</si>
  <si>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</si>
  <si>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</si>
  <si>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</si>
  <si>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</si>
  <si>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</si>
  <si>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</si>
  <si>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</si>
  <si>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</si>
  <si>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</si>
  <si>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</si>
  <si>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</si>
  <si>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</si>
  <si>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</si>
  <si>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</si>
  <si>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</si>
  <si>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</si>
  <si>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</si>
  <si>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</si>
  <si>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</si>
  <si>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</si>
  <si>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</si>
  <si>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</si>
  <si>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</si>
  <si>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</si>
  <si>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</si>
  <si>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</si>
  <si>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</si>
  <si>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</si>
  <si>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</si>
  <si>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</si>
  <si>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</si>
  <si>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</si>
  <si>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</si>
  <si>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</si>
  <si>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</si>
  <si>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</si>
  <si>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</si>
  <si>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</si>
  <si>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</si>
  <si>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</si>
  <si>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</si>
  <si>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</si>
  <si>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</si>
  <si>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</si>
  <si>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</si>
  <si>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</si>
  <si>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</si>
  <si>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</si>
  <si>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</si>
  <si>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</si>
  <si>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</si>
  <si>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</si>
  <si>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</si>
  <si>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</si>
  <si>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</si>
  <si>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</si>
  <si>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</si>
  <si>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</si>
  <si>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</si>
  <si>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</si>
  <si>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90 mins</t>
  </si>
  <si>
    <t>PCM-20251116-00000637</t>
  </si>
  <si>
    <t>ETA 110 mins</t>
  </si>
  <si>
    <t>NO PCM</t>
  </si>
  <si>
    <t xml:space="preserve">site is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</si>
</sst>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314.43306226851564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0.29832847222132841</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1.6441898143966682E-2</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45977.381488194442</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45977.381488194442</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45977.381488194442</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45977.381488194442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45977.381488194442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45977.381488194442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45977.381488194442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45977.381488194442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45977.381488194442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45977.381488194442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45977.381488194442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45977.381488194442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45977.381488194442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45977.381488194442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45977.381488194442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45977.381488194442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45977.381488194442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45977.381488194442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45977.381488194442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45977.381488194442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45977.381488194442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45977.381488194442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45977.381488194442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45977.381488194442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45977.381488194442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45977.381488194442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45977.381488194442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45977.381488194442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45977.381488194442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45977.381488194442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45977.381488194442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45977.381488194442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45977.381488194442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45977.381488194442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45977.381488194442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45977.381488194442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45977.381488194442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45977.381488194442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45977.381488194442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45977.381488194442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45977.381488194442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45977.381488194442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45977.381488194442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45977.381488194442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45977.381488194442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45977.381488194442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45977.381488194442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45977.381488194442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45977.381488194442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45977.381488194442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45977.381488194442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45977.381488194442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45977.381488194442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45977.381488194442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45977.381488194442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45977.381488194442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45977.381488194442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45977.381488194442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45977.381488194442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45977.381488194442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45977.381488194442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45977.381488194442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45977.381488194442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45977.381488194442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45977.381488194442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45977.381488194442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45977.381488194442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45977.381488194442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45977.381488194442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45977.381488194442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45977.381488194442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45977.381488194442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45977.381488194442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45977.381488194442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45977.381488194442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45977.381488194442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45977.381488194442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45977.381488194442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45977.381488194442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45977.381488194442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45977.381488194442</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152.38165023148031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0.94514560185052687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0.44896504629286937</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0.36256458333082264</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45977.381488194442</v>
      </c>
      <c r="H7" s="156"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39119</v>
      </c>
      <c r="B8" s="18" t="str">
        <f>IFERROR(VLOOKUP(D8,DB!A:K,11,0),"")</f>
        <v>R2</v>
      </c>
      <c r="C8" s="18">
        <v>2</v>
      </c>
      <c r="D8" s="18" t="s">
        <v>23915</v>
      </c>
      <c r="E8" s="103" t="s">
        <v>39021</v>
      </c>
      <c r="F8" s="104">
        <v>45977.356886574074</v>
      </c>
      <c r="G8" s="105">
        <f ca="1">IFERROR(NOW()-F8,"-")</f>
        <v>2.460162036732072E-2</v>
      </c>
      <c r="H8" s="104">
        <v>45977.35</v>
      </c>
      <c r="I8" s="18" t="str">
        <f>IFERROR(VLOOKUP(D8,DB!A:F,6,0),"")</f>
        <v>SCECO</v>
      </c>
      <c r="J8" s="18" t="str">
        <f>IFERROR(VLOOKUP(D8,DB!A:G,7,0),"")</f>
        <v>Dead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45977.381488194442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45977.381488194442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45977.381488194442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45977.381488194442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45977.381488194442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45977.381488194442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45977.381488194442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45977.381488194442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45977.381488194442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45977.381488194442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45977.381488194442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45977.381488194442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45977.381488194442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45977.381488194442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45977.381488194442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45977.381488194442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45977.381488194442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45977.381488194442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45977.381488194442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45977.381488194442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45977.381488194442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45977.381488194442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45977.381488194442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45977.381488194442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45977.381488194442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45977.381488194442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45977.381488194442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45977.381488194442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45977.381488194442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45977.381488194442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45977.381488194442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45977.381488194442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45977.381488194442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45977.381488194442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45977.381488194442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45977.381488194442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45977.381488194442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45977.381488194442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45977.381488194442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45977.381488194442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45977.381488194442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45977.381488194442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45977.381488194442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45977.381488194442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45977.381488194442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45977.381488194442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45977.381488194442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45977.381488194442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45977.381488194442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45977.381488194442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45977.381488194442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45977.381488194442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45977.381488194442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45977.381488194442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45977.381488194442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45977.381488194442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45977.381488194442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45977.381488194442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45977.381488194442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45977.381488194442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45977.381488194442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45977.381488194442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45977.381488194442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45977.381488194442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45977.381488194442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45977.381488194442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45977.381488194442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45977.381488194442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45977.381488194442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45977.381488194442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45977.381488194442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45977.381488194442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45977.381488194442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45977.381488194442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45977.381488194442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45977.381488194442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45977.381488194442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45977.381488194442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45977.381488194442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45977.381488194442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45977.381488194442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45977.381488194442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45977.381488194442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45977.381488194442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45977.381488194442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45977.381488194442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45977.381488194442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45977.381488194442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45977.381488194442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45977.381488194442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45977.381488194442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45977.381488194442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45977.381488194442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45977.381488194442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45977.381488194442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45977.381488194442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45977.381488194442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45977.381488194442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45977.381488194442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45977.381488194442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45977.381488194442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45977.381488194442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45977.381488194442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45977.381488194442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45977.381488194442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45977.381488194442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45977.381488194442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45977.381488194442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45977.381488194442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45977.381488194442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45977.381488194442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45977.381488194442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45977.381488194442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45977.381488194442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45977.381488194442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45977.381488194442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45977.381488194442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45977.381488194442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45977.381488194442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45977.381488194442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45977.381488194442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45977.381488194442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45977.381488194442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45977.381488194442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45977.381488194442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45977.381488194442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45977.381488194442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45977.381488194442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45977.381488194442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45977.381488194442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45977.381488194442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45977.381488194442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45977.381488194442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45977.381488194442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45977.381488194442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45977.381488194442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45977.381488194442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45977.381488194442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45977.381488194442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45977.381488194442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45977.381488194442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45977.381488194442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45977.381488194442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45977.381488194442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45977.381488194442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45977.381488194442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45977.381488194442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45977.381488194442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45977.381488194442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45977.381488194442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45977.381488194442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45977.381488194442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45977.381488194442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45977.381488194442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45977.381488194442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45977.381488194442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45977.381488194442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45977.381488194442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45977.381488194442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45977.381488194442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45977.381488194442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45977.381488194442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45977.381488194442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45977.381488194442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45977.381488194442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45977.381488194442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45977.381488194442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45977.381488194442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45977.381488194442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45977.381488194442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45977.381488194442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45977.381488194442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45977.381488194442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45977.381488194442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45977.381488194442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45977.381488194442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45977.381488194442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45977.381488194442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45977.381488194442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45977.381488194442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45977.381488194442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45977.381488194442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45977.381488194442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45977.381488194442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45977.381488194442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45977.381488194442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45977.381488194442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45977.381488194442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45977.381488194442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45977.381488194442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45977.381488194442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45977.381488194442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45977.381488194442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45977.381488194442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45977.381488194442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45977.381488194442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45977.381488194442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45977.381488194442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45977.381488194442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45977.381488194442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45977.381488194442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45977.381488194442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45977.381488194442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45977.381488194442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45977.381488194442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45977.381488194442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45977.381488194442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45977.381488194442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45977.381488194442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45977.381488194442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45977.381488194442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45977.381488194442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45977.381488194442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45977.381488194442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45977.381488194442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45977.381488194442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45977.381488194442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45977.381488194442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45977.381488194442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45977.381488194442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45977.381488194442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45977.381488194442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45977.381488194442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45977.381488194442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45977.381488194442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45977.381488194442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45977.381488194442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45977.381488194442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45977.381488194442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45977.381488194442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45977.381488194442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45977.381488194442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45977.381488194442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45977.381488194442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45977.381488194442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45977.381488194442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45977.381488194442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45977.381488194442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45977.381488194442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45977.381488194442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45977.381488194442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45977.381488194442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45977.381488194442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45977.381488194442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45977.381488194442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45977.381488194442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45977.381488194442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45977.381488194442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45977.381488194442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45977.381488194442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45977.381488194442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45977.381488194442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45977.381488194442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45977.381488194442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45977.381488194442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45977.381488194442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45977.381488194442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45977.381488194442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45977.381488194442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45977.381488194442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45977.381488194442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45977.381488194442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45977.381488194442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45977.381488194442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45977.381488194442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45977.381488194442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45977.381488194442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45977.381488194442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45977.381488194442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45977.381488194442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45977.381488194442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45977.381488194442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45977.381488194442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45977.381488194442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45977.381488194442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45977.381488194442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45977.381488194442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45977.381488194442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45977.381488194442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45977.381488194442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45977.381488194442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45977.381488194442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45977.381488194442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45977.381488194442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45977.381488194442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45977.381488194442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45977.381488194442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45977.381488194442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45977.381488194442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45977.381488194442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45977.381488194442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45977.381488194442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45977.381488194442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45977.381488194442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45977.381488194442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45977.381488194442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45977.381488194442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45977.381488194442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45977.381488194442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45977.381488194442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45977.381488194442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45977.381488194442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45977.381488194442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45977.381488194442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45977.381488194442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45977.381488194442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45977.381488194442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45977.381488194442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45977.381488194442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45977.381488194442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45977.381488194442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45977.381488194442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45977.381488194442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45977.381488194442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45977.381488194442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45977.381488194442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45977.381488194442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45977.381488194442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45977.381488194442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45977.381488194442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45977.381488194442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45977.381488194442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45977.381488194442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45977.381488194442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45977.381488194442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45977.381488194442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45977.381488194442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45977.381488194442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45977.381488194442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45977.381488194442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45977.381488194442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45977.381488194442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45977.381488194442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45977.381488194442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45977.381488194442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45977.381488194442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45977.381488194442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45977.381488194442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45977.381488194442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45977.381488194442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45977.381488194442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45977.381488194442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45977.381488194442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45977.381488194442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45977.381488194442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45977.381488194442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45977.381488194442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45977.381488194442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45977.381488194442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45977.381488194442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45977.381488194442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45977.381488194442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45977.381488194442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45977.381488194442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45977.381488194442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45977.381488194442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45977.381488194442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45977.381488194442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45977.381488194442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45977.381488194442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45977.381488194442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45977.381488194442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45977.381488194442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45977.381488194442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45977.381488194442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45977.381488194442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45977.381488194442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45977.381488194442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45977.381488194442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45977.381488194442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45977.381488194442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45977.381488194442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45977.381488194442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45977.381488194442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45977.381488194442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45977.381488194442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45977.381488194442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45977.381488194442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45977.381488194442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45977.381488194442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45977.381488194442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45977.381488194442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45977.381488194442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45977.381488194442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45977.381488194442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45977.381488194442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45977.381488194442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45977.381488194442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45977.381488194442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45977.381488194442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45977.381488194442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45977.381488194442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45977.381488194442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45977.381488194442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45977.381488194442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45977.381488194442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45977.381488194442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45977.381488194442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45977.381488194442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45977.381488194442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45977.381488194442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45977.381488194442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45977.381488194442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45977.381488194442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45977.381488194442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45977.381488194442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45977.381488194442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45977.381488194442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45977.381488194442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45977.381488194442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45977.381488194442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45977.381488194442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45977.381488194442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45977.381488194442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45977.381488194442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45977.381488194442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45977.381488194442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45977.381488194442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45977.381488194442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45977.381488194442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45977.381488194442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45977.381488194442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45977.381488194442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45977.381488194442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45977.381488194442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45977.381488194442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45977.381488194442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45977.381488194442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45977.381488194442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45977.381488194442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45977.381488194442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45977.381488194442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45977.381488194442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45977.381488194442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45977.381488194442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45977.381488194442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45977.381488194442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45977.381488194442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45977.381488194442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45977.381488194442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45977.381488194442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45977.381488194442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45977.381488194442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45977.381488194442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45977.381488194442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45977.381488194442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45977.381488194442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45977.381488194442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45977.381488194442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45977.381488194442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45977.381488194442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45977.381488194442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45977.381488194442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45977.381488194442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45977.381488194442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45977.381488194442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45977.381488194442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45977.381488194442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45977.381488194442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45977.381488194442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45977.381488194442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45977.381488194442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45977.381488194442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45977.381488194442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45977.381488194442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45977.381488194442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45977.381488194442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45977.381488194442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45977.381488194442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45977.381488194442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45977.381488194442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45977.381488194442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45977.381488194442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45977.381488194442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45977.381488194442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45977.381488194442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45977.381488194442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45977.381488194442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45977.381488194442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45977.381488194442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45977.381488194442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45977.381488194442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45977.381488194442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45977.381488194442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45977.381488194442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45977.381488194442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45977.381488194442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45977.381488194442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45977.381488194442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45977.381488194442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45977.381488194442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45977.381488194442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45977.381488194442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45977.381488194442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45977.381488194442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45977.381488194442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45977.381488194442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45977.381488194442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45977.381488194442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45977.381488194442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45977.381488194442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45977.381488194442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45977.381488194442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45977.381488194442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45977.381488194442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45977.381488194442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45977.381488194442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45977.381488194442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45977.381488194442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45977.381488194442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45977.381488194442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45977.381488194442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45977.381488194442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45977.381488194442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45977.381488194442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45977.381488194442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45977.381488194442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45977.381488194442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45977.381488194442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45977.381488194442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45977.381488194442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45977.381488194442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45977.381488194442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45977.381488194442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45977.381488194442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45977.381488194442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45977.381488194442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45977.381488194442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45977.381488194442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45977.381488194442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45977.381488194442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45977.381488194442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45977.381488194442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45977.381488194442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45977.381488194442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45977.381488194442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45977.381488194442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45977.381488194442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45977.381488194442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45977.381488194442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45977.381488194442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45977.381488194442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45977.381488194442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45977.381488194442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45977.381488194442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45977.381488194442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45977.381488194442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45977.381488194442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45977.381488194442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45977.381488194442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45977.381488194442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45977.381488194442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45977.381488194442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45977.381488194442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45977.381488194442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45977.381488194442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45977.381488194442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45977.381488194442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45977.381488194442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45977.381488194442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45977.381488194442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45977.381488194442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45977.381488194442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45977.381488194442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45977.381488194442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45977.381488194442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45977.381488194442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45977.381488194442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45977.381488194442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45977.381488194442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45977.381488194442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45977.381488194442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45977.381488194442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45977.381488194442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45977.381488194442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45977.381488194442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45977.381488194442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45977.381488194442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45977.381488194442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45977.381488194442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45977.381488194442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45977.381488194442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45977.381488194442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45977.381488194442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45977.381488194442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45977.381488194442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45977.381488194442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45977.381488194442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45977.381488194442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45977.381488194442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45977.381488194442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45977.381488194442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45977.381488194442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45977.381488194442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45977.381488194442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45977.381488194442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45977.381488194442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45977.381488194442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45977.381488194442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45977.381488194442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45977.381488194442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45977.381488194442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45977.381488194442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45977.381488194442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45977.381488194442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45977.381488194442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45977.381488194442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45977.381488194442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45977.381488194442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45977.381488194442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45977.381488194442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45977.381488194442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45977.381488194442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45977.381488194442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45977.381488194442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45977.381488194442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45977.381488194442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45977.381488194442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45977.381488194442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45977.381488194442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45977.381488194442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45977.381488194442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45977.381488194442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45977.381488194442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45977.381488194442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45977.381488194442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45977.381488194442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45977.381488194442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45977.381488194442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45977.381488194442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45977.381488194442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45977.381488194442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45977.381488194442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45977.381488194442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45977.381488194442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45977.381488194442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45977.381488194442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45977.381488194442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45977.381488194442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45977.381488194442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45977.381488194442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45977.381488194442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45977.381488194442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45977.381488194442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45977.381488194442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45977.381488194442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45977.381488194442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45977.381488194442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45977.381488194442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45977.381488194442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45977.381488194442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45977.381488194442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45977.381488194442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45977.381488194442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45977.381488194442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45977.381488194442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45977.381488194442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45977.381488194442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45977.381488194442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45977.381488194442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45977.381488194442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45977.381488194442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45977.381488194442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45977.381488194442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45977.381488194442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45977.381488194442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45977.381488194442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45977.381488194442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45977.381488194442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45977.381488194442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45977.381488194442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45977.381488194442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45977.381488194442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45977.381488194442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45977.381488194442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45977.381488194442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45977.381488194442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45977.381488194442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45977.381488194442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45977.381488194442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45977.381488194442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45977.381488194442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45977.381488194442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45977.381488194442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45977.381488194442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45977.381488194442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45977.381488194442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45977.381488194442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45977.381488194442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45977.381488194442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45977.381488194442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45977.381488194442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45977.381488194442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45977.381488194442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45977.381488194442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45977.381488194442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45977.381488194442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45977.381488194442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45977.381488194442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45977.381488194442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45977.381488194442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45977.381488194442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45977.381488194442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45977.381488194442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45977.381488194442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45977.381488194442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45977.381488194442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45977.381488194442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45977.381488194442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45977.381488194442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45977.381488194442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45977.381488194442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45977.381488194442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45977.381488194442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45977.381488194442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45977.381488194442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45977.381488194442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45977.381488194442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45977.381488194442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45977.381488194442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45977.381488194442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45977.381488194442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45977.381488194442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45977.381488194442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45977.381488194442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45977.381488194442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45977.381488194442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45977.381488194442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45977.381488194442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45977.381488194442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45977.381488194442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45977.381488194442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45977.381488194442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45977.381488194442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45977.381488194442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45977.381488194442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45977.381488194442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45977.381488194442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45977.381488194442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45977.381488194442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45977.381488194442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45977.381488194442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45977.381488194442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45977.381488194442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45977.381488194442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45977.381488194442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45977.381488194442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45977.381488194442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45977.381488194442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45977.381488194442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45977.381488194442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45977.381488194442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45977.381488194442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45977.381488194442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45977.381488194442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45977.381488194442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45977.381488194442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45977.381488194442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45977.381488194442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45977.381488194442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45977.381488194442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45977.381488194442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45977.381488194442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45977.381488194442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45977.381488194442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45977.381488194442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45977.381488194442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45977.381488194442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45977.381488194442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45977.381488194442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45977.381488194442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45977.381488194442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45977.381488194442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45977.381488194442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45977.381488194442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45977.381488194442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45977.381488194442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45977.381488194442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45977.381488194442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45977.381488194442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45977.381488194442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45977.381488194442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45977.381488194442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45977.381488194442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45977.381488194442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45977.381488194442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45977.381488194442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45977.381488194442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45977.381488194442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45977.381488194442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45977.381488194442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45977.381488194442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45977.381488194442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45977.381488194442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45977.381488194442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45977.381488194442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45977.381488194442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45977.381488194442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45977.381488194442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45977.381488194442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45977.381488194442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45977.381488194442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45977.381488194442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45977.381488194442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45977.381488194442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45977.381488194442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45977.381488194442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45977.381488194442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45977.381488194442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45977.381488194442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45977.381488194442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45977.381488194442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45977.381488194442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45977.381488194442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45977.381488194442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45977.381488194442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45977.381488194442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45977.381488194442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45977.381488194442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45977.381488194442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45977.381488194442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45977.381488194442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45977.381488194442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45977.381488194442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45977.381488194442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45977.381488194442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45977.381488194442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45977.381488194442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45977.381488194442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45977.381488194442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45977.381488194442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45977.381488194442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45977.381488194442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45977.381488194442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45977.381488194442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45977.381488194442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45977.381488194442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45977.381488194442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45977.381488194442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45977.381488194442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45977.381488194442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45977.381488194442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45977.381488194442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45977.381488194442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45977.381488194442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45977.381488194442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45977.381488194442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45977.381488194442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45977.381488194442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45977.381488194442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45977.381488194442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45977.381488194442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45977.381488194442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45977.381488194442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45977.381488194442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45977.381488194442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45977.381488194442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45977.381488194442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45977.381488194442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45977.381488194442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45977.381488194442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45977.381488194442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45977.381488194442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45977.381488194442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45977.381488194442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45977.381488194442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45977.381488194442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45977.381488194442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45977.381488194442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45977.381488194442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45977.381488194442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45977.381488194442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45977.381488194442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45977.381488194442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45977.381488194442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45977.381488194442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45977.381488194442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45977.381488194442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45977.381488194442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45977.381488194442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45977.381488194442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45977.381488194442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45977.381488194442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45977.381488194442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45977.381488194442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45977.381488194442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45977.381488194442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45977.381488194442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45977.381488194442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45977.381488194442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45977.381488194442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45977.381488194442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45977.381488194442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45977.381488194442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45977.381488194442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45977.381488194442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45977.381488194442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45977.381488194442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45977.381488194442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45977.381488194442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45977.381488194442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45977.381488194442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45977.381488194442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45977.381488194442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45977.381488194442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45977.381488194442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45977.381488194442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45977.381488194442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45977.381488194442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45977.381488194442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45977.381488194442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45977.381488194442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45977.381488194442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45977.381488194442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45977.381488194442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45977.381488194442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45977.381488194442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45977.381488194442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45977.381488194442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45977.381488194442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45977.381488194442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45977.381488194442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45977.381488194442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45977.381488194442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45977.381488194442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45977.381488194442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45977.381488194442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45977.381488194442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45977.381488194442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45977.381488194442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45977.381488194442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45977.381488194442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45977.381488194442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45977.381488194442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45977.381488194442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45977.381488194442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45977.381488194442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45977.381488194442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45977.381488194442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45977.381488194442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45977.381488194442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45977.381488194442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45977.381488194442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45977.381488194442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45977.381488194442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45977.381488194442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45977.381488194442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45977.381488194442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45977.381488194442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45977.381488194442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45977.381488194442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45977.381488194442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45977.381488194442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45977.381488194442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45977.381488194442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45977.381488194442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45977.381488194442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45977.381488194442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45977.381488194442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45977.381488194442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45977.381488194442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45977.381488194442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45977.381488194442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45977.381488194442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45977.381488194442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45977.381488194442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45977.381488194442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45977.381488194442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45977.381488194442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45977.381488194442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45977.381488194442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45977.381488194442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45977.381488194442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45977.381488194442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45977.381488194442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45977.381488194442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45977.381488194442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45977.381488194442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45977.381488194442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45977.381488194442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45977.381488194442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45977.381488194442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45977.381488194442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45977.381488194442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45977.381488194442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45977.381488194442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45977.381488194442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45977.381488194442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45977.381488194442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45977.381488194442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45977.381488194442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45977.381488194442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45977.381488194442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45977.381488194442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45977.381488194442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45977.381488194442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45977.381488194442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45977.381488194442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45977.381488194442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45977.381488194442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45977.381488194442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45977.381488194442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45977.381488194442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45977.381488194442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45977.381488194442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45977.381488194442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45977.381488194442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45977.381488194442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45977.381488194442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45977.381488194442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273.90077060184558</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1</v>
      </c>
      <c r="D3" s="92" t="s">
        <v>34317</v>
      </c>
      <c r="E3" s="95" t="s">
        <v>39021</v>
      </c>
      <c r="F3" s="96">
        <v>45976.589108796295</v>
      </c>
      <c r="G3" s="97">
        <f ca="1">IFERROR(NOW()-F3,"")</f>
        <v>0.79237939814629499</v>
      </c>
      <c r="H3" s="96">
        <v>45976.583136574074</v>
      </c>
      <c r="I3" s="135" t="str">
        <f>IFERROR(VLOOKUP(D3,DB!A:F,6,0),"")</f>
        <v>SCECO</v>
      </c>
      <c r="J3" s="135" t="str">
        <f>IFERROR(VLOOKUP(D3,DB!A:G,7,0),"")</f>
        <v>Dead</v>
      </c>
      <c r="K3" s="98" t="s">
        <v>39124</v>
      </c>
      <c r="L3" s="92" t="str">
        <f>IFERROR(VLOOKUP(D3,DB!A:I,9,0),"")</f>
        <v>Latis</v>
      </c>
    </row>
    <row r="4" spans="1:16" ht="15" customHeight="1">
      <c r="A4" s="135"/>
      <c r="B4" s="135" t="str">
        <f>IFERROR(VLOOKUP(D4,DB!A:K,11,0),"")</f>
        <v/>
      </c>
      <c r="C4" s="94"/>
      <c r="D4" s="92"/>
      <c r="E4" s="95"/>
      <c r="F4" s="96"/>
      <c r="G4" s="97">
        <f ca="1">IFERROR(NOW()-F4,"")</f>
        <v>45977.381488194442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45977.381488194442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45977.381488194442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45977.381488194442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45977.381488194442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45977.381488194442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45977.381488194442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45977.381488194442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45977.381488194442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45977.381488194442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45977.381488194442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45977.381488194442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45977.381488194442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45977.381488194442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45977.381488194442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45977.381488194442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45977.381488194442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45977.381488194442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45977.381488194442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45977.381488194442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45977.381488194442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45977.381488194442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45977.381488194442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45977.381488194442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45977.381488194442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45977.381488194442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45977.381488194442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45977.381488194442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45977.381488194442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45977.381488194442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45977.381488194442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45977.381488194442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45977.381488194442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45977.381488194442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45977.381488194442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45977.381488194442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45977.381488194442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45977.381488194442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45977.381488194442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45977.381488194442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45977.381488194442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45977.381488194442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45977.381488194442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45977.381488194442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45977.381488194442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45977.381488194442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45977.381488194442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45977.381488194442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45977.381488194442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45977.381488194442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45977.381488194442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45977.381488194442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45977.381488194442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45977.381488194442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45977.381488194442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45977.381488194442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45977.381488194442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45977.381488194442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45977.381488194442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45977.381488194442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45977.381488194442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45977.381488194442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45977.381488194442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45977.381488194442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45977.381488194442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45977.381488194442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45977.381488194442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45977.381488194442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45977.381488194442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45977.381488194442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45977.381488194442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45977.381488194442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45977.381488194442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45977.381488194442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45977.381488194442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85.549428009253461</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51.192610879625136</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28.720377083329367</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f t="shared" ref="G5:G25" ca="1" si="2">IFERROR(NOW()-F5,"")</f>
        <v>8.5328886574061471</v>
      </c>
      <c r="H5" s="125">
        <v>45968.827465277776</v>
      </c>
      <c r="I5" s="124" t="s">
        <v>22</v>
      </c>
      <c r="J5" s="124" t="s">
        <v>65</v>
      </c>
      <c r="K5" s="124" t="s">
        <v>39132</v>
      </c>
      <c r="L5" s="124" t="s">
        <v>8145</v>
      </c>
    </row>
    <row r="6" spans="1:13">
      <c r="A6" s="124" t="s">
        <v>39133</v>
      </c>
      <c r="B6" s="124" t="str">
        <f>IFERROR(VLOOKUP(D6,DB!A:K,11,0),"")</f>
        <v>R5</v>
      </c>
      <c r="C6" s="124">
        <v>1</v>
      </c>
      <c r="D6" s="124" t="s">
        <v>33027</v>
      </c>
      <c r="E6" s="124" t="s">
        <v>39021</v>
      </c>
      <c r="F6" s="157">
        <v>45977.009479166663</v>
      </c>
      <c r="G6" s="126">
        <f t="shared" ca="1" si="2"/>
        <v>0.37200902777840383</v>
      </c>
      <c r="H6" s="157">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
      </c>
      <c r="C7" s="124"/>
      <c r="D7" s="124"/>
      <c r="E7" s="124"/>
      <c r="F7" s="124"/>
      <c r="G7" s="126">
        <f t="shared" ca="1" si="2"/>
        <v>45977.381488194442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45977.381488194442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45977.381488194442</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45977.381488194442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45977.381488194442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45977.381488194442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45977.381488194442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45977.381488194442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45977.381488194442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45977.381488194442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45977.381488194442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45977.381488194442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45977.381488194442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45977.381488194442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45977.381488194442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45977.381488194442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45977.381488194442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45977.381488194442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45977.381488194442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45977.381488194442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45977.381488194442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45977.381488194442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45977.381488194442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45977.381488194442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45977.381488194442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45977.381488194442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45977.381488194442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45977.381488194442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45977.381488194442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45977.381488194442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45977.381488194442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45977.381488194442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45977.381488194442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45977.381488194442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45977.381488194442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45977.381488194442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45977.381488194442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45977.381488194442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45977.381488194442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45977.381488194442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45977.381488194442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45977.381488194442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45977.381488194442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45977.381488194442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45977.381488194442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45977.381488194442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45977.381488194442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45977.381488194442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45977.381488194442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45977.381488194442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45977.381488194442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45977.381488194442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45977.381488194442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45977.381488194442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45977.381488194442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45977.381488194442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45977.381488194442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45977.381488194442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45977.381488194442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45977.381488194442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45977.381488194442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45977.381488194442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45977.381488194442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45977.381488194442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45977.381488194442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45977.381488194442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45977.381488194442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45977.381488194442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45977.381488194442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45977.381488194442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45977.381488194442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45977.381488194442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45977.381488194442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45977.381488194442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45977.381488194442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45977.381488194442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45977.381488194442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45977.381488194442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45977.381488194442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45977.381488194442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45977.381488194442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45977.381488194442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45977.381488194442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45977.381488194442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45977.381488194442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45977.381488194442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45977.381488194442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45977.381488194442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45977.381488194442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45977.381488194442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45977.381488194442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45977.381488194442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45977.381488194442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45977.381488194442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45977.381488194442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45977.381488194442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45977.381488194442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45977.381488194442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45977.381488194442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45977.381488194442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45977.381488194442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45977.381488194442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45977.381488194442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45977.381488194442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45977.381488194442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45977.381488194442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45977.381488194442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45977.381488194442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45977.381488194442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45977.381488194442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45977.381488194442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45977.381488194442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45977.381488194442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45977.381488194442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45977.381488194442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45977.381488194442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45977.381488194442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45977.381488194442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45977.381488194442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45977.381488194442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45977.381488194442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45977.381488194442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45977.381488194442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45977.381488194442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45977.381488194442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45977.381488194442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45977.381488194442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45977.381488194442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45977.381488194442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45977.381488194442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45977.381488194442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45977.381488194442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45977.381488194442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45977.381488194442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45977.381488194442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45977.381488194442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45977.381488194442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45977.381488194442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45977.381488194442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45977.381488194442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45977.381488194442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45977.381488194442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45977.381488194442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45977.381488194442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45977.381488194442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45977.381488194442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45977.381488194442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45977.381488194442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45977.381488194442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45977.381488194442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45977.381488194442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45977.381488194442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45977.381488194442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45977.381488194442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45977.381488194442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45977.381488194442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45977.381488194442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45977.381488194442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45977.381488194442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45977.381488194442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45977.381488194442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45977.381488194442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45977.381488194442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45977.381488194442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45977.381488194442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45977.381488194442</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39135</v>
      </c>
      <c r="B2" s="141" t="str">
        <f>IFERROR(VLOOKUP(D2,DB!A:K,11,0),"")</f>
        <v>R6</v>
      </c>
      <c r="C2" s="142">
        <v>1</v>
      </c>
      <c r="D2" s="141" t="s">
        <v>36429</v>
      </c>
      <c r="E2" s="124" t="s">
        <v>39021</v>
      </c>
      <c r="F2" s="143">
        <v>45977.331759259258</v>
      </c>
      <c r="G2" s="105">
        <f t="shared" ref="G2:G10" ca="1" si="0">IFERROR(NOW()-F2,"-")</f>
        <v>4.9728935184248257E-2</v>
      </c>
      <c r="H2" s="143">
        <v>45977.326006944444</v>
      </c>
      <c r="I2" s="141" t="str">
        <f>IFERROR(VLOOKUP(D2,DB!A:F,6,0),"")</f>
        <v>Generator-SG</v>
      </c>
      <c r="J2" s="141" t="str">
        <f>IFERROR(VLOOKUP(D2,DB!A:G,7,0),"")</f>
        <v>Vandalized</v>
      </c>
      <c r="K2" s="144" t="s">
        <v>39136</v>
      </c>
      <c r="L2" s="145" t="str">
        <f>IFERROR(VLOOKUP(D2,DB!A:I,9,0),"")</f>
        <v>Latis</v>
      </c>
    </row>
    <row r="3" spans="1:16382" ht="31.5" customHeight="1">
      <c r="A3" s="140" t="s">
        <v>39137</v>
      </c>
      <c r="B3" s="141" t="str">
        <f>IFERROR(VLOOKUP(D3,DB!A:K,11,0),"")</f>
        <v>R6</v>
      </c>
      <c r="C3" s="142">
        <v>1</v>
      </c>
      <c r="D3" s="141" t="s">
        <v>35372</v>
      </c>
      <c r="E3" s="124" t="s">
        <v>39021</v>
      </c>
      <c r="F3" s="143">
        <v>45977.363761574074</v>
      </c>
      <c r="G3" s="105">
        <f t="shared" ca="1" si="0"/>
        <v>1.7726620368193835E-2</v>
      </c>
      <c r="H3" s="143">
        <v>45977.357824074075</v>
      </c>
      <c r="I3" s="141" t="str">
        <f>IFERROR(VLOOKUP(D3,DB!A:F,6,0),"")</f>
        <v>SCECO</v>
      </c>
      <c r="J3" s="141" t="str">
        <f>IFERROR(VLOOKUP(D3,DB!A:G,7,0),"")</f>
        <v>Vandalized</v>
      </c>
      <c r="K3" s="144" t="s">
        <v>39138</v>
      </c>
      <c r="L3" s="145" t="str">
        <f>IFERROR(VLOOKUP(D3,DB!A:I,9,0),"")</f>
        <v>Latis</v>
      </c>
    </row>
    <row r="4" spans="1:16382" ht="31.5" customHeight="1">
      <c r="A4" s="140" t="s">
        <v>39139</v>
      </c>
      <c r="B4" s="141" t="str">
        <f>IFERROR(VLOOKUP(D4,DB!A:K,11,0),"")</f>
        <v>R6</v>
      </c>
      <c r="C4" s="142">
        <v>6</v>
      </c>
      <c r="D4" s="141" t="s">
        <v>29693</v>
      </c>
      <c r="E4" s="124"/>
      <c r="F4" s="143"/>
      <c r="G4" s="105">
        <f t="shared" ca="1" si="0"/>
        <v>45977.381488194442</v>
      </c>
      <c r="H4" s="143">
        <v>45977.377349537041</v>
      </c>
      <c r="I4" s="141" t="str">
        <f>IFERROR(VLOOKUP(D4,DB!A:F,6,0),"")</f>
        <v>SCECO</v>
      </c>
      <c r="J4" s="141" t="str">
        <f>IFERROR(VLOOKUP(D4,DB!A:G,7,0),"")</f>
        <v>Dead</v>
      </c>
      <c r="K4" s="144" t="s">
        <v>39140</v>
      </c>
      <c r="L4" s="145" t="str">
        <f>IFERROR(VLOOKUP(D4,DB!A:I,9,0),"")</f>
        <v>Latis</v>
      </c>
    </row>
    <row r="5" spans="1:16382" ht="31.5" customHeight="1">
      <c r="A5" s="140"/>
      <c r="B5" s="141" t="str">
        <f>IFERROR(VLOOKUP(D5,DB!A:K,11,0),"")</f>
        <v/>
      </c>
      <c r="C5" s="142"/>
      <c r="D5" s="141"/>
      <c r="E5" s="124"/>
      <c r="F5" s="143"/>
      <c r="G5" s="105">
        <f t="shared" ca="1" si="0"/>
        <v>45977.381488194442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45977.381488194442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45977.381488194442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45977.381488194442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45977.381488194442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45977.381488194442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45977.381488194442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45977.381488194442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45977.381488194442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45977.381488194442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45977.381488194442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45977.381488194442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45977.381488194442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45977.381488194442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45977.381488194442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45977.381488194442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45977.381488194442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45977.381488194442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45977.381488194442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45977.381488194442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45977.381488194442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45977.381488194442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45977.381488194442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45977.381488194442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45977.381488194442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45977.381488194442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45977.381488194442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45977.381488194442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45977.381488194442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45977.381488194442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45977.381488194442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45977.381488194442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45977.381488194442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45977.381488194442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45977.381488194442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45977.381488194442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45977.381488194442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45977.381488194442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45977.381488194442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45977.381488194442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45977.381488194442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45977.381488194442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45977.381488194442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45977.381488194442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45977.381488194442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45977.381488194442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45977.381488194442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45977.381488194442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45977.381488194442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45977.381488194442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45977.381488194442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45977.381488194442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45977.381488194442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45977.381488194442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45977.381488194442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45977.381488194442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45977.381488194442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45977.381488194442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45977.381488194442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45977.381488194442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45977.381488194442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45977.381488194442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45977.381488194442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45977.381488194442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45977.381488194442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45977.381488194442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45977.381488194442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45977.381488194442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45977.381488194442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45977.381488194442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45977.381488194442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45977.381488194442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45977.381488194442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45977.381488194442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45977.381488194442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45977.381488194442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45977.381488194442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45977.381488194442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45977.381488194442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45977.381488194442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45977.381488194442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45977.381488194442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45977.381488194442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45977.381488194442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45977.381488194442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45977.381488194442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45977.381488194442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45977.381488194442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45977.381488194442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45977.381488194442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45977.381488194442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45977.381488194442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45977.381488194442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45977.381488194442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45977.381488194442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45977.381488194442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45977.381488194442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45977.381488194442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45977.381488194442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45977.381488194442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45977.381488194442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45977.381488194442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45977.381488194442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45977.381488194442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2025-11-16T06:09:28Z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