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148" documentId="120_S{2AC9BD13-BADA-5192-A53E-5A8FF88502F6}" xr6:coauthVersionLast="47" xr6:coauthVersionMax="47" xr10:uidLastSave="{92D1CA52-80D3-4FAA-81A6-4FE803BD0FE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9" i="5" l="1"/>
  <c r="G39" i="5"/>
  <c r="I39" i="5"/>
  <c r="J39" i="5"/>
  <c r="L39"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40" i="5"/>
  <c r="G40" i="5"/>
  <c r="I40" i="5"/>
  <c r="J40" i="5"/>
  <c r="L40"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<sst xmlns="http://schemas.openxmlformats.org/spreadsheetml/2006/main" count="181564" uniqueCount="39160">
  <si>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</si>
  <si>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</si>
  <si>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</si>
  <si>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</si>
  <si>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</si>
  <si>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</si>
  <si>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</si>
  <si>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</si>
  <si>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</si>
  <si>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</si>
  <si>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</si>
  <si>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</si>
  <si>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</si>
  <si>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</si>
  <si>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</si>
  <si>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</si>
  <si>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</si>
  <si>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</si>
  <si>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</si>
  <si>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</si>
  <si>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</si>
  <si>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</si>
  <si>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</si>
  <si>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</si>
  <si>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</si>
  <si>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</si>
  <si>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</si>
  <si>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</si>
  <si>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</si>
  <si>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</si>
  <si>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</si>
  <si>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</si>
  <si>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</si>
  <si>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</si>
  <si>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</si>
  <si>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</si>
  <si>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</si>
  <si>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</si>
  <si>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</si>
  <si>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</si>
  <si>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</si>
  <si>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</si>
  <si>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</si>
  <si>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</si>
  <si>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</si>
  <si>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</si>
  <si>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</si>
  <si>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</si>
  <si>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</si>
  <si>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</si>
  <si>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</si>
  <si>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</si>
  <si>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</si>
  <si>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</si>
  <si>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</si>
  <si>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</si>
  <si>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</si>
  <si>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</si>
  <si>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</si>
  <si>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</si>
  <si>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</si>
  <si>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</si>
  <si>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</si>
  <si>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</si>
  <si>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</si>
  <si>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</si>
  <si>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</si>
  <si>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</si>
  <si>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</si>
  <si>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</si>
  <si>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</si>
  <si>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</si>
  <si>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</si>
  <si>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</si>
  <si>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</si>
  <si>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</si>
  <si>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</si>
  <si>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</si>
  <si>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</si>
  <si>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</si>
  <si>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</si>
  <si>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</si>
  <si>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</si>
  <si>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</si>
  <si>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</si>
  <si>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</si>
  <si>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</si>
  <si>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</si>
  <si>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</si>
  <si>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</si>
  <si>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</si>
  <si>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</si>
  <si>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</si>
  <si>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</si>
  <si>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</si>
  <si>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</si>
  <si>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</si>
  <si>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</si>
  <si>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</si>
  <si>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</si>
  <si>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</si>
  <si>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</si>
  <si>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</si>
  <si>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</si>
  <si>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</si>
  <si>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</si>
  <si>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</si>
  <si>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</si>
  <si>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</si>
  <si>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</si>
  <si>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</si>
  <si>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</si>
  <si>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</si>
  <si>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</si>
  <si>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</si>
  <si>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</si>
  <si>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</si>
  <si>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</si>
  <si>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</si>
  <si>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</si>
  <si>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</si>
  <si>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</si>
  <si>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</si>
  <si>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</si>
  <si>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</si>
  <si>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</si>
  <si>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</si>
  <si>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</si>
  <si>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</si>
  <si>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</si>
  <si>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</si>
  <si>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</si>
  <si>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</si>
  <si>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</si>
  <si>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</si>
  <si>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</si>
  <si>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</si>
  <si>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</si>
  <si>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</si>
  <si>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</si>
  <si>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</si>
  <si>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</si>
  <si>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</si>
  <si>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</si>
  <si>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</si>
  <si>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</si>
  <si>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</si>
  <si>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</si>
  <si>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</si>
  <si>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</si>
  <si>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</si>
  <si>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</si>
  <si>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</si>
  <si>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</si>
  <si>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</si>
  <si>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</si>
  <si>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</si>
  <si>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</si>
  <si>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</si>
  <si>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</si>
  <si>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</si>
  <si>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</si>
  <si>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</si>
  <si>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</si>
  <si>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</si>
  <si>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</si>
  <si>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</si>
  <si>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</si>
  <si>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</si>
  <si>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</si>
  <si>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</si>
  <si>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</si>
  <si>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</si>
  <si>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</si>
  <si>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</si>
  <si>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</si>
  <si>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</si>
  <si>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</si>
  <si>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</si>
  <si>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</si>
  <si>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</si>
  <si>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</si>
  <si>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</si>
  <si>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</si>
  <si>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</si>
  <si>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</si>
  <si>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</si>
  <si>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</si>
  <si>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</si>
  <si>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</si>
  <si>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</si>
  <si>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</si>
  <si>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</si>
  <si>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</si>
  <si>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</si>
  <si>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</si>
  <si>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</si>
  <si>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</si>
  <si>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</si>
  <si>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</si>
  <si>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</si>
  <si>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</si>
  <si>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</si>
  <si>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</si>
  <si>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</si>
  <si>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</si>
  <si>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</si>
  <si>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</si>
  <si>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</si>
  <si>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</si>
  <si>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</si>
  <si>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</si>
  <si>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</si>
  <si>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</si>
  <si>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</si>
  <si>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</si>
  <si>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</si>
  <si>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</si>
  <si>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</si>
  <si>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</si>
  <si>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</si>
  <si>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</si>
  <si>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</si>
  <si>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</si>
  <si>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</si>
  <si>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</si>
  <si>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</si>
  <si>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</si>
  <si>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</si>
  <si>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</si>
  <si>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</si>
  <si>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</si>
  <si>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</si>
  <si>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</si>
  <si>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</si>
  <si>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</si>
  <si>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</si>
  <si>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</si>
  <si>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</si>
  <si>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</si>
  <si>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</si>
  <si>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</si>
  <si>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</si>
  <si>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</si>
  <si>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</si>
  <si>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</si>
  <si>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</si>
  <si>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</si>
  <si>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</si>
  <si>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</si>
  <si>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</si>
  <si>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</si>
  <si>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</si>
  <si>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</si>
  <si>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</si>
  <si>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</si>
  <si>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</si>
  <si>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</si>
  <si>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</si>
  <si>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</si>
  <si>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</si>
  <si>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</si>
  <si>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</si>
  <si>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</si>
  <si>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</si>
  <si>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</si>
  <si>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</si>
  <si>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</si>
  <si>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</si>
  <si>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</si>
  <si>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</si>
  <si>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</si>
  <si>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</si>
  <si>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</si>
  <si>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</si>
  <si>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</si>
  <si>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</si>
  <si>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</si>
  <si>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</si>
  <si>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</si>
  <si>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</si>
  <si>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</si>
  <si>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</si>
  <si>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</si>
  <si>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</si>
  <si>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</si>
  <si>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</si>
  <si>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</si>
  <si>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</si>
  <si>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</si>
  <si>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</si>
  <si>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</si>
  <si>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</si>
  <si>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</si>
  <si>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</si>
  <si>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</si>
  <si>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</si>
  <si>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</si>
  <si>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</si>
  <si>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</si>
  <si>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</si>
  <si>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</si>
  <si>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</si>
  <si>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</si>
  <si>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</si>
  <si>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</si>
  <si>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</si>
  <si>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</si>
  <si>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</si>
  <si>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</si>
  <si>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</si>
  <si>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</si>
  <si>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</si>
  <si>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</si>
  <si>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</si>
  <si>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</si>
  <si>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</si>
  <si>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</si>
  <si>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</si>
  <si>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</si>
  <si>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</si>
  <si>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</si>
  <si>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</si>
  <si>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</si>
  <si>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</si>
  <si>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</si>
  <si>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</si>
  <si>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</si>
  <si>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</si>
  <si>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</si>
  <si>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</si>
  <si>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</si>
  <si>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</si>
  <si>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</si>
  <si>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</si>
  <si>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</si>
  <si>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</si>
  <si>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</si>
  <si>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</si>
  <si>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</si>
  <si>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</si>
  <si>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</si>
  <si>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</si>
  <si>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</si>
  <si>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</si>
  <si>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</si>
  <si>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</si>
  <si>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</si>
  <si>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</si>
  <si>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</si>
  <si>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</si>
  <si>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</si>
  <si>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</si>
  <si>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</si>
  <si>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</si>
  <si>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</si>
  <si>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</si>
  <si>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</si>
  <si>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</si>
  <si>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</si>
  <si>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</si>
  <si>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</si>
  <si>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</si>
  <si>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</si>
  <si>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</si>
  <si>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</si>
  <si>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</si>
  <si>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</si>
  <si>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</si>
  <si>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</si>
  <si>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</si>
  <si>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</si>
  <si>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</si>
  <si>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</si>
  <si>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</si>
  <si>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</si>
  <si>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</si>
  <si>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</si>
  <si>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</si>
  <si>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</si>
  <si>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</si>
  <si>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</si>
  <si>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</si>
  <si>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</si>
  <si>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</si>
  <si>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</si>
  <si>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</si>
  <si>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</si>
  <si>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</si>
  <si>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</si>
  <si>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</si>
  <si>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</si>
  <si>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</si>
  <si>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</si>
  <si>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</si>
  <si>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</si>
  <si>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</si>
  <si>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</si>
  <si>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</si>
  <si>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</si>
  <si>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</si>
  <si>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</si>
  <si>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</si>
  <si>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</si>
  <si>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</si>
  <si>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</si>
  <si>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</si>
  <si>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</si>
  <si>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</si>
  <si>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</si>
  <si>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</si>
  <si>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</si>
  <si>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</si>
  <si>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</si>
  <si>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</si>
  <si>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</si>
  <si>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</si>
  <si>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</si>
  <si>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</si>
  <si>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</si>
  <si>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</si>
  <si>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</si>
  <si>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</si>
  <si>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</si>
  <si>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</si>
  <si>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</si>
  <si>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</si>
  <si>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</si>
  <si>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</si>
  <si>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</si>
  <si>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</si>
  <si>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</si>
  <si>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</si>
  <si>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</si>
  <si>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</si>
  <si>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</si>
  <si>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</si>
  <si>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</si>
  <si>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</si>
  <si>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</si>
  <si>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</si>
  <si>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</si>
  <si>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</si>
  <si>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</si>
  <si>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</si>
  <si>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</si>
  <si>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</si>
  <si>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</si>
  <si>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</si>
  <si>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</si>
  <si>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</si>
  <si>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</si>
  <si>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</si>
  <si>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</si>
  <si>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</si>
  <si>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</si>
  <si>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</si>
  <si>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</si>
  <si>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</si>
  <si>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</si>
  <si>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</si>
  <si>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</si>
  <si>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</si>
  <si>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</si>
  <si>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</si>
  <si>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</si>
  <si>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</si>
  <si>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</si>
  <si>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</si>
  <si>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</si>
  <si>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</si>
  <si>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</si>
  <si>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</si>
  <si>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</si>
  <si>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</si>
  <si>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</si>
  <si>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</si>
  <si>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</si>
  <si>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</si>
  <si>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</si>
  <si>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</si>
  <si>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</si>
  <si>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</si>
  <si>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</si>
  <si>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</si>
  <si>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</si>
  <si>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</si>
  <si>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</si>
  <si>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</si>
  <si>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</si>
  <si>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</si>
  <si>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</si>
  <si>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</si>
  <si>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</si>
  <si>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</si>
  <si>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</si>
  <si>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</si>
  <si>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</si>
  <si>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</si>
  <si>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</si>
  <si>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</si>
  <si>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</si>
  <si>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</si>
  <si>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</si>
  <si>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</si>
  <si>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</si>
  <si>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</si>
  <si>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</si>
  <si>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</si>
  <si>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</si>
  <si>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</si>
  <si>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</si>
  <si>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</si>
  <si>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</si>
  <si>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</si>
  <si>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</si>
  <si>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</si>
  <si>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</si>
  <si>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</si>
  <si>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</si>
  <si>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</si>
  <si>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</si>
  <si>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</si>
  <si>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</si>
  <si>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</si>
  <si>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</si>
  <si>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</si>
  <si>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</si>
  <si>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</si>
  <si>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</si>
  <si>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</si>
  <si>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</si>
  <si>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</si>
  <si>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</si>
  <si>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</si>
  <si>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</si>
  <si>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</si>
  <si>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</si>
  <si>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</si>
  <si>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</si>
  <si>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</si>
  <si>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</si>
  <si>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</si>
  <si>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</si>
  <si>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</si>
  <si>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</si>
  <si>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</si>
  <si>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</si>
  <si>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</si>
  <si>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</si>
  <si>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</si>
  <si>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</si>
  <si>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</si>
  <si>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</si>
  <si>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</si>
  <si>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</si>
  <si>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</si>
  <si>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</si>
  <si>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</si>
  <si>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</si>
  <si>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</si>
  <si>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</si>
  <si>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</si>
  <si>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</si>
  <si>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</si>
  <si>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</si>
  <si>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</si>
  <si>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</si>
  <si>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</si>
  <si>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</si>
  <si>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</si>
  <si>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</si>
  <si>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</si>
  <si>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</si>
  <si>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</si>
  <si>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</si>
  <si>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</si>
  <si>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</si>
  <si>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</si>
  <si>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</si>
  <si>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</si>
  <si>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</si>
  <si>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</si>
  <si>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</si>
  <si>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</si>
  <si>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</si>
  <si>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</si>
  <si>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</si>
  <si>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</si>
  <si>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</si>
  <si>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</si>
  <si>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</si>
  <si>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</si>
  <si>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</si>
  <si>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</si>
  <si>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</si>
  <si>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</si>
  <si>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</si>
  <si>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</si>
  <si>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</si>
  <si>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</si>
  <si>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</si>
  <si>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</si>
  <si>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</si>
  <si>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</si>
  <si>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</si>
  <si>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</si>
  <si>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</si>
  <si>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</si>
  <si>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</si>
  <si>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</si>
  <si>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</si>
  <si>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</si>
  <si>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</si>
  <si>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</si>
  <si>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</si>
  <si>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</si>
  <si>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</si>
  <si>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</si>
  <si>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</si>
  <si>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</si>
  <si>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</si>
  <si>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</si>
  <si>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</si>
  <si>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</si>
  <si>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</si>
  <si>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</si>
  <si>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</si>
  <si>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</si>
  <si>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</si>
  <si>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</si>
  <si>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</si>
  <si>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</si>
  <si>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</si>
  <si>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</si>
  <si>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</si>
  <si>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</si>
  <si>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</si>
  <si>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</si>
  <si>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</si>
  <si>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</si>
  <si>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</si>
  <si>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</si>
  <si>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</si>
  <si>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</si>
  <si>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</si>
  <si>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</si>
  <si>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</si>
  <si>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</si>
  <si>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</si>
  <si>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</si>
  <si>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</si>
  <si>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</si>
  <si>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</si>
  <si>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</si>
  <si>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</si>
  <si>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</si>
  <si>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</si>
  <si>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</si>
  <si>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</si>
  <si>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</si>
  <si>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</si>
  <si>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</si>
  <si>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</si>
  <si>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</si>
  <si>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</si>
  <si>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</si>
  <si>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</si>
  <si>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</si>
  <si>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</si>
  <si>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</si>
  <si>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</si>
  <si>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</si>
  <si>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</si>
  <si>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</si>
  <si>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</si>
  <si>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</si>
  <si>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</si>
  <si>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</si>
  <si>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</si>
  <si>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</si>
  <si>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</si>
  <si>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</si>
  <si>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</si>
  <si>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</si>
  <si>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</si>
  <si>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</si>
  <si>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</si>
  <si>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</si>
  <si>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</si>
  <si>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</si>
  <si>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</si>
  <si>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</si>
  <si>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</si>
  <si>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</si>
  <si>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</si>
  <si>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</si>
  <si>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</si>
  <si>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</si>
  <si>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</si>
  <si>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</si>
  <si>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</si>
  <si>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</si>
  <si>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</si>
  <si>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</si>
  <si>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</si>
  <si>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</si>
  <si>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</si>
  <si>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</si>
  <si>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</si>
  <si>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</si>
  <si>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</si>
  <si>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</si>
  <si>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</si>
  <si>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</si>
  <si>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</si>
  <si>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</si>
  <si>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</si>
  <si>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</si>
  <si>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</si>
  <si>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</si>
  <si>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</si>
  <si>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</si>
  <si>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</si>
  <si>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</si>
  <si>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</si>
  <si>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</si>
  <si>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</si>
  <si>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</si>
  <si>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</si>
  <si>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</si>
  <si>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</si>
  <si>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</si>
  <si>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</si>
  <si>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</si>
  <si>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</si>
  <si>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</si>
  <si>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</si>
  <si>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</si>
  <si>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</si>
  <si>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</si>
  <si>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</si>
  <si>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</si>
  <si>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</si>
  <si>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</si>
  <si>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</si>
  <si>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</si>
  <si>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</si>
  <si>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</si>
  <si>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</si>
  <si>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</si>
  <si>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</si>
  <si>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</si>
  <si>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</si>
  <si>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</si>
  <si>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</si>
  <si>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</si>
  <si>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</si>
  <si>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</si>
  <si>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</si>
  <si>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</si>
  <si>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</si>
  <si>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</si>
  <si>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</si>
  <si>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</si>
  <si>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</si>
  <si>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</si>
  <si>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</si>
  <si>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</si>
  <si>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</si>
  <si>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</si>
  <si>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</si>
  <si>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</si>
  <si>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</si>
  <si>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</si>
  <si>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</si>
  <si>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</si>
  <si>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</si>
  <si>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</si>
  <si>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</si>
  <si>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</si>
  <si>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</si>
  <si>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</si>
  <si>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</si>
  <si>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</si>
  <si>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</si>
  <si>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</si>
  <si>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</si>
  <si>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</si>
  <si>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</si>
  <si>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</si>
  <si>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</si>
  <si>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</si>
  <si>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</si>
  <si>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</si>
  <si>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</si>
  <si>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</si>
  <si>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</si>
  <si>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</si>
  <si>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</si>
  <si>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</si>
  <si>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</si>
  <si>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</si>
  <si>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</si>
  <si>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</si>
  <si>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</si>
  <si>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</si>
  <si>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</si>
  <si>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</si>
  <si>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</si>
  <si>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</si>
  <si>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</si>
  <si>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</si>
  <si>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</si>
  <si>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</si>
  <si>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</si>
  <si>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</si>
  <si>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</si>
  <si>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</si>
  <si>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</si>
  <si>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</si>
  <si>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</si>
  <si>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</si>
  <si>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</si>
  <si>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</si>
  <si>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</si>
  <si>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</si>
  <si>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</si>
  <si>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</si>
  <si>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</si>
  <si>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</si>
  <si>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</si>
  <si>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</si>
  <si>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</si>
  <si>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</si>
  <si>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</si>
  <si>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</si>
  <si>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</si>
  <si>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</si>
  <si>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</si>
  <si>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</si>
  <si>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</si>
  <si>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</si>
  <si>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</si>
  <si>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</si>
  <si>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</si>
  <si>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</si>
  <si>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</si>
  <si>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</si>
  <si>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</si>
  <si>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</si>
  <si>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</si>
  <si>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</si>
  <si>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</si>
  <si>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</si>
  <si>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</si>
  <si>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</si>
  <si>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</si>
  <si>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</si>
  <si>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</si>
  <si>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</si>
  <si>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</si>
  <si>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</si>
  <si>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</si>
  <si>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</si>
  <si>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</si>
  <si>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</si>
  <si>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</si>
  <si>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</si>
  <si>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</si>
  <si>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</si>
  <si>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</si>
  <si>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</si>
  <si>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</si>
  <si>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</si>
  <si>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</si>
  <si>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</si>
  <si>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</si>
  <si>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</si>
  <si>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</si>
  <si>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</si>
  <si>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</si>
  <si>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</si>
  <si>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</si>
  <si>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</si>
  <si>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</si>
  <si>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</si>
  <si>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</si>
  <si>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</si>
  <si>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</si>
  <si>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</si>
  <si>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</si>
  <si>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</si>
  <si>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</si>
  <si>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</si>
  <si>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</si>
  <si>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</si>
  <si>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</si>
  <si>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</si>
  <si>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</si>
  <si>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</si>
  <si>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</si>
  <si>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</si>
  <si>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</si>
  <si>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</si>
  <si>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</si>
  <si>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</si>
  <si>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</si>
  <si>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</si>
  <si>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</si>
  <si>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</si>
  <si>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</si>
  <si>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</si>
  <si>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</si>
  <si>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</si>
  <si>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</si>
  <si>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</si>
  <si>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</si>
  <si>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</si>
  <si>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</si>
  <si>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</si>
  <si>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</si>
  <si>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</si>
  <si>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</si>
  <si>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</si>
  <si>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</si>
  <si>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</si>
  <si>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</si>
  <si>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</si>
  <si>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</si>
  <si>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</si>
  <si>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</si>
  <si>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</si>
  <si>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</si>
  <si>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</si>
  <si>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</si>
  <si>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</si>
  <si>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</si>
  <si>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</si>
  <si>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</si>
  <si>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</si>
  <si>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</si>
  <si>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</si>
  <si>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</si>
  <si>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</si>
  <si>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</si>
  <si>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</si>
  <si>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</si>
  <si>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</si>
  <si>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</si>
  <si>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</si>
  <si>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</si>
  <si>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</si>
  <si>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</si>
  <si>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</si>
  <si>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</si>
  <si>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</si>
  <si>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</si>
  <si>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</si>
  <si>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</si>
  <si>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</si>
  <si>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</si>
  <si>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</si>
  <si>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</si>
  <si>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</si>
  <si>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</si>
  <si>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</si>
  <si>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</si>
  <si>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</si>
  <si>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</si>
  <si>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</si>
  <si>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</si>
  <si>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</si>
  <si>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</si>
  <si>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</si>
  <si>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</si>
  <si>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</si>
  <si>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</si>
  <si>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</si>
  <si>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</si>
  <si>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</si>
  <si>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</si>
  <si>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</si>
  <si>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</si>
  <si>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</si>
  <si>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</si>
  <si>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</si>
  <si>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</si>
  <si>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</si>
  <si>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</si>
  <si>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</si>
  <si>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</si>
  <si>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</si>
  <si>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</si>
  <si>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</si>
  <si>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</si>
  <si>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</si>
  <si>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</si>
  <si>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</si>
  <si>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</si>
  <si>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</si>
  <si>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</si>
  <si>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</si>
  <si>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</si>
  <si>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</si>
  <si>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</si>
  <si>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</si>
  <si>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</si>
  <si>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</si>
  <si>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</si>
  <si>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</si>
  <si>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</si>
  <si>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</si>
  <si>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</si>
  <si>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</si>
  <si>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</si>
  <si>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</si>
  <si>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</si>
  <si>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</si>
  <si>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</si>
  <si>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</si>
  <si>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</si>
  <si>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</si>
  <si>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</si>
  <si>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</si>
  <si>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</si>
  <si>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</si>
  <si>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</si>
  <si>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</si>
  <si>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</si>
  <si>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</si>
  <si>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</si>
  <si>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</si>
  <si>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</si>
  <si>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</si>
  <si>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</si>
  <si>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</si>
  <si>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</si>
  <si>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</si>
  <si>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</si>
  <si>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</si>
  <si>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</si>
  <si>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</si>
  <si>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</si>
  <si>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</si>
  <si>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</si>
  <si>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</si>
  <si>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</si>
  <si>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</si>
  <si>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</si>
  <si>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</si>
  <si>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</si>
  <si>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</si>
  <si>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</si>
  <si>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</si>
  <si>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</si>
  <si>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</si>
  <si>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</si>
  <si>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</si>
  <si>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</si>
  <si>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</si>
  <si>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</si>
  <si>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</si>
  <si>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</si>
  <si>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</si>
  <si>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</si>
  <si>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</si>
  <si>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</si>
  <si>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</si>
  <si>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</si>
  <si>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</si>
  <si>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</si>
  <si>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</si>
  <si>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</si>
  <si>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</si>
  <si>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</si>
  <si>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</si>
  <si>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</si>
  <si>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</si>
  <si>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</si>
  <si>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</si>
  <si>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</si>
  <si>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</si>
  <si>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</si>
  <si>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</si>
  <si>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</si>
  <si>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</si>
  <si>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</si>
  <si>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</si>
  <si>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</si>
  <si>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</si>
  <si>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</si>
  <si>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</si>
  <si>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</si>
  <si>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</si>
  <si>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</si>
  <si>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</si>
  <si>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</si>
  <si>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</si>
  <si>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</si>
  <si>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</si>
  <si>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</si>
  <si>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</si>
  <si>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</si>
  <si>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</si>
  <si>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</si>
  <si>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</si>
  <si>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</si>
  <si>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</si>
  <si>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</si>
  <si>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</si>
  <si>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</si>
  <si>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</si>
  <si>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</si>
  <si>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</si>
  <si>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</si>
  <si>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</si>
  <si>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</si>
  <si>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</si>
  <si>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</si>
  <si>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</si>
  <si>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</si>
  <si>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</si>
  <si>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</si>
  <si>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</si>
  <si>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</si>
  <si>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</si>
  <si>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</si>
  <si>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</si>
  <si>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</si>
  <si>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</si>
  <si>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</si>
  <si>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</si>
  <si>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</si>
  <si>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</si>
  <si>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</si>
  <si>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</si>
  <si>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</si>
  <si>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</si>
  <si>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</si>
  <si>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</si>
  <si>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</si>
  <si>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</si>
  <si>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</si>
  <si>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</si>
  <si>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</si>
  <si>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</si>
  <si>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</si>
  <si>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</si>
  <si>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</si>
  <si>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</si>
  <si>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</si>
  <si>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</si>
  <si>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</si>
  <si>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</si>
  <si>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</si>
  <si>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</si>
  <si>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</si>
  <si>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</si>
  <si>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</si>
  <si>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</si>
  <si>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</si>
  <si>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</si>
  <si>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</si>
  <si>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</si>
  <si>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</si>
  <si>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</si>
  <si>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</si>
  <si>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</si>
  <si>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</si>
  <si>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</si>
  <si>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</si>
  <si>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</si>
  <si>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</si>
  <si>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</si>
  <si>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</si>
  <si>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</si>
  <si>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</si>
  <si>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</si>
  <si>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</si>
  <si>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</si>
  <si>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</si>
  <si>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</si>
  <si>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</si>
  <si>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</si>
  <si>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</si>
  <si>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</si>
  <si>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</si>
  <si>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</si>
  <si>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</si>
  <si>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</si>
  <si>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</si>
  <si>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</si>
  <si>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</si>
  <si>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</si>
  <si>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</si>
  <si>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</si>
  <si>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</si>
  <si>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</si>
  <si>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</si>
  <si>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</si>
  <si>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</si>
  <si>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</si>
  <si>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</si>
  <si>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</si>
  <si>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</si>
  <si>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</si>
  <si>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</si>
  <si>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</si>
  <si>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</si>
  <si>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</si>
  <si>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</si>
  <si>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</si>
  <si>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</si>
  <si>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</si>
  <si>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</si>
  <si>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</si>
  <si>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</si>
  <si>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</si>
  <si>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</si>
  <si>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</si>
  <si>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</si>
  <si>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</si>
  <si>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</si>
  <si>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</si>
  <si>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</si>
  <si>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</si>
  <si>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</si>
  <si>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</si>
  <si>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</si>
  <si>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</si>
  <si>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</si>
  <si>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</si>
  <si>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</si>
  <si>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</si>
  <si>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</si>
  <si>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</si>
  <si>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</si>
  <si>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</si>
  <si>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</si>
  <si>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</si>
  <si>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</si>
  <si>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</si>
  <si>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</si>
  <si>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</si>
  <si>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</si>
  <si>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</si>
  <si>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</si>
  <si>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</si>
  <si>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</si>
  <si>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</si>
  <si>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</si>
  <si>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</si>
  <si>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</si>
  <si>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</si>
  <si>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</si>
  <si>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</si>
  <si>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</si>
  <si>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</si>
  <si>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</si>
  <si>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</si>
  <si>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</si>
  <si>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</si>
  <si>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</si>
  <si>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</si>
  <si>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</si>
  <si>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</si>
  <si>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</si>
  <si>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</si>
  <si>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</si>
  <si>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</si>
  <si>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</si>
  <si>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</si>
  <si>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</si>
  <si>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</si>
  <si>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</si>
  <si>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</si>
  <si>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</si>
  <si>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</si>
  <si>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</si>
  <si>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</si>
  <si>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</si>
  <si>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</si>
  <si>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</si>
  <si>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</si>
  <si>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</si>
  <si>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</si>
  <si>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</si>
  <si>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</si>
  <si>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</si>
  <si>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</si>
  <si>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</si>
  <si>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</si>
  <si>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</si>
  <si>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</si>
  <si>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</si>
  <si>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</si>
  <si>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</si>
  <si>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</si>
  <si>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</si>
  <si>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</si>
  <si>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</si>
  <si>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</si>
  <si>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</si>
  <si>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</si>
  <si>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</si>
  <si>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</si>
  <si>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</si>
  <si>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</si>
  <si>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</si>
  <si>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</si>
  <si>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</si>
  <si>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</si>
  <si>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</si>
  <si>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</si>
  <si>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</si>
  <si>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</si>
  <si>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</si>
  <si>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</si>
  <si>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</si>
  <si>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</si>
  <si>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</si>
  <si>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</si>
  <si>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</si>
  <si>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</si>
  <si>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</si>
  <si>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</si>
  <si>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</si>
  <si>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</si>
  <si>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</si>
  <si>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</si>
  <si>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</si>
  <si>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</si>
  <si>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</si>
  <si>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</si>
  <si>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</si>
  <si>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</si>
  <si>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</si>
  <si>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</si>
  <si>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</si>
  <si>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</si>
  <si>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</si>
  <si>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</si>
  <si>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</si>
  <si>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</si>
  <si>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</si>
  <si>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</si>
  <si>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</si>
  <si>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</si>
  <si>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</si>
  <si>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</si>
  <si>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</si>
  <si>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</si>
  <si>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</si>
  <si>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</si>
  <si>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</si>
  <si>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</si>
  <si>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</si>
  <si>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</si>
  <si>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</si>
  <si>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</si>
  <si>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</si>
  <si>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</si>
  <si>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</si>
  <si>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</si>
  <si>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</si>
  <si>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</si>
  <si>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</si>
  <si>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</si>
  <si>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</si>
  <si>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</si>
  <si>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</si>
  <si>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</si>
  <si>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</si>
  <si>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</si>
  <si>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</si>
  <si>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</si>
  <si>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</si>
  <si>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</si>
  <si>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</si>
  <si>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</si>
  <si>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</si>
  <si>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</si>
  <si>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</si>
  <si>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</si>
  <si>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</si>
  <si>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</si>
  <si>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</si>
  <si>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</si>
  <si>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</si>
  <si>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</si>
  <si>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</si>
  <si>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</si>
  <si>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</si>
  <si>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</si>
  <si>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</si>
  <si>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</si>
  <si>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</si>
  <si>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</si>
  <si>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</si>
  <si>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</si>
  <si>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</si>
  <si>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</si>
  <si>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</si>
  <si>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</si>
  <si>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</si>
  <si>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</si>
  <si>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</si>
  <si>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</si>
  <si>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</si>
  <si>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</si>
  <si>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</si>
  <si>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</si>
  <si>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</si>
  <si>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</si>
  <si>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</si>
  <si>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</si>
  <si>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</si>
  <si>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</si>
  <si>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</si>
  <si>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</si>
  <si>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</si>
  <si>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</si>
  <si>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</si>
  <si>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</si>
  <si>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</si>
  <si>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</si>
  <si>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</si>
  <si>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</si>
  <si>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</si>
  <si>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</si>
  <si>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</si>
  <si>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</si>
  <si>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</si>
  <si>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</si>
  <si>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</si>
  <si>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</si>
  <si>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</si>
  <si>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</si>
  <si>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</si>
  <si>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</si>
  <si>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</si>
  <si>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</si>
  <si>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</si>
  <si>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</si>
  <si>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</si>
  <si>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</si>
  <si>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</si>
  <si>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</si>
  <si>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</si>
  <si>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</si>
  <si>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</si>
  <si>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</si>
  <si>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</si>
  <si>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</si>
  <si>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</si>
  <si>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</si>
  <si>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</si>
  <si>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</si>
  <si>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</si>
  <si>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</si>
  <si>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</si>
  <si>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</si>
  <si>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</si>
  <si>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</si>
  <si>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</si>
  <si>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</si>
  <si>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</si>
  <si>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</si>
  <si>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</si>
  <si>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</si>
  <si>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</si>
  <si>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</si>
  <si>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</si>
  <si>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</si>
  <si>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</si>
  <si>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</si>
  <si>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</si>
  <si>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</si>
  <si>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</si>
  <si>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</si>
  <si>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</si>
  <si>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</si>
  <si>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</si>
  <si>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</si>
  <si>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</si>
  <si>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</si>
  <si>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</si>
  <si>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</si>
  <si>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</si>
  <si>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</si>
  <si>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</si>
  <si>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</si>
  <si>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</si>
  <si>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</si>
  <si>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</si>
  <si>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</si>
  <si>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</si>
  <si>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</si>
  <si>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</si>
  <si>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</si>
  <si>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</si>
  <si>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</si>
  <si>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</si>
  <si>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</si>
  <si>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</si>
  <si>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</si>
  <si>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</si>
  <si>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</si>
  <si>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</si>
  <si>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</si>
  <si>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</si>
  <si>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</si>
  <si>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</si>
  <si>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</si>
  <si>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</si>
  <si>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</si>
  <si>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</si>
  <si>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</si>
  <si>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</si>
  <si>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</si>
  <si>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</si>
  <si>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</si>
  <si>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</si>
  <si>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</si>
  <si>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</si>
  <si>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</si>
  <si>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</si>
  <si>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</si>
  <si>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</si>
  <si>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</si>
  <si>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</si>
  <si>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</si>
  <si>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</si>
  <si>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</si>
  <si>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</si>
  <si>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</si>
  <si>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</si>
  <si>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</si>
  <si>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</si>
  <si>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</si>
  <si>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</si>
  <si>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</si>
  <si>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</si>
  <si>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</si>
  <si>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</si>
  <si>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</si>
  <si>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</si>
  <si>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</si>
  <si>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</si>
  <si>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</si>
  <si>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</si>
  <si>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</si>
  <si>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</si>
  <si>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</si>
  <si>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</si>
  <si>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</si>
  <si>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</si>
  <si>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</si>
  <si>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</si>
  <si>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</si>
  <si>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</si>
  <si>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</si>
  <si>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</si>
  <si>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</si>
  <si>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</si>
  <si>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</si>
  <si>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</si>
  <si>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</si>
  <si>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</si>
  <si>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</si>
  <si>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</si>
  <si>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</si>
  <si>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</si>
  <si>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</si>
  <si>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</si>
  <si>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</si>
  <si>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</si>
  <si>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</si>
  <si>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</si>
  <si>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</si>
  <si>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</si>
  <si>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</si>
  <si>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</si>
  <si>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</si>
  <si>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</si>
  <si>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</si>
  <si>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</si>
  <si>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</si>
  <si>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</si>
  <si>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</si>
  <si>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</si>
  <si>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</si>
  <si>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</si>
  <si>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</si>
  <si>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</si>
  <si>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</si>
  <si>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</si>
  <si>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</si>
  <si>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</si>
  <si>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</si>
  <si>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</si>
  <si>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</si>
  <si>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</si>
  <si>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</si>
  <si>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</si>
  <si>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</si>
  <si>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</si>
  <si>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</si>
  <si>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</si>
  <si>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</si>
  <si>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</si>
  <si>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</si>
  <si>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</si>
  <si>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</si>
  <si>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</si>
  <si>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</si>
  <si>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</si>
  <si>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</si>
  <si>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</si>
  <si>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</si>
  <si>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</si>
  <si>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</si>
  <si>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</si>
  <si>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</si>
  <si>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</si>
  <si>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</si>
  <si>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</si>
  <si>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</si>
  <si>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</si>
  <si>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</si>
  <si>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</si>
  <si>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</si>
  <si>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</si>
  <si>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</si>
  <si>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</si>
  <si>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</si>
  <si>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</si>
  <si>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</si>
  <si>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</si>
  <si>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</si>
  <si>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</si>
  <si>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</si>
  <si>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</si>
  <si>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</si>
  <si>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</si>
  <si>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</si>
  <si>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</si>
  <si>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</si>
  <si>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</si>
  <si>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</si>
  <si>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</si>
  <si>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</si>
  <si>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</si>
  <si>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</si>
  <si>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</si>
  <si>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</si>
  <si>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</si>
  <si>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</si>
  <si>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</si>
  <si>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</si>
  <si>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</si>
  <si>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</si>
  <si>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</si>
  <si>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</si>
  <si>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</si>
  <si>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</si>
  <si>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</si>
  <si>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</si>
  <si>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</si>
  <si>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</si>
  <si>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</si>
  <si>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</si>
  <si>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</si>
  <si>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</si>
  <si>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</si>
  <si>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</si>
  <si>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</si>
  <si>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</si>
  <si>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</si>
  <si>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</si>
  <si>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</si>
  <si>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</si>
  <si>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</si>
  <si>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</si>
  <si>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</si>
  <si>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</si>
  <si>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</si>
  <si>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</si>
  <si>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</si>
  <si>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</si>
  <si>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</si>
  <si>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</si>
  <si>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</si>
  <si>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</si>
  <si>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</si>
  <si>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</si>
  <si>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</si>
  <si>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</si>
  <si>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</si>
  <si>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</si>
  <si>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</si>
  <si>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</si>
  <si>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</si>
  <si>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</si>
  <si>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</si>
  <si>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</si>
  <si>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</si>
  <si>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</si>
  <si>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</si>
  <si>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</si>
  <si>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</si>
  <si>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</si>
  <si>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</si>
  <si>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</si>
  <si>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</si>
  <si>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</si>
  <si>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</si>
  <si>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</si>
  <si>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</si>
  <si>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</si>
  <si>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</si>
  <si>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</si>
  <si>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</si>
  <si>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</si>
  <si>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</si>
  <si>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</si>
  <si>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</si>
  <si>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</si>
  <si>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</si>
  <si>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</si>
  <si>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</si>
  <si>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</si>
  <si>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</si>
  <si>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</si>
  <si>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</si>
  <si>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</si>
  <si>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</si>
  <si>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</si>
  <si>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</si>
  <si>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</si>
  <si>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</si>
  <si>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</si>
  <si>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</si>
  <si>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</si>
  <si>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</si>
  <si>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</si>
  <si>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</si>
  <si>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</si>
  <si>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</si>
  <si>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</si>
  <si>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</si>
  <si>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</si>
  <si>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</si>
  <si>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</si>
  <si>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</si>
  <si>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</si>
  <si>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</si>
  <si>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</si>
  <si>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</si>
  <si>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</si>
  <si>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</si>
  <si>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</si>
  <si>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</si>
  <si>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</si>
  <si>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</si>
  <si>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</si>
  <si>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</si>
  <si>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</si>
  <si>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</si>
  <si>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</si>
  <si>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</si>
  <si>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</si>
  <si>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</si>
  <si>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</si>
  <si>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</si>
  <si>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</si>
  <si>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</si>
  <si>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</si>
  <si>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</si>
  <si>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</si>
  <si>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</si>
  <si>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</si>
  <si>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</si>
  <si>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</si>
  <si>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</si>
  <si>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</si>
  <si>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</si>
  <si>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</si>
  <si>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</si>
  <si>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</si>
  <si>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</si>
  <si>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</si>
  <si>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</si>
  <si>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</si>
  <si>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</si>
  <si>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</si>
  <si>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</si>
  <si>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</si>
  <si>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</si>
  <si>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</si>
  <si>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</si>
  <si>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</si>
  <si>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</si>
  <si>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</si>
  <si>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</si>
  <si>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</si>
  <si>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</si>
  <si>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</si>
  <si>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</si>
  <si>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</si>
  <si>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</si>
  <si>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</si>
  <si>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</si>
  <si>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</si>
  <si>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</si>
  <si>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</si>
  <si>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</si>
  <si>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</si>
  <si>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</si>
  <si>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</si>
  <si>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</si>
  <si>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</si>
  <si>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</si>
  <si>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</si>
  <si>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</si>
  <si>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</si>
  <si>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</si>
  <si>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</si>
  <si>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</si>
  <si>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</si>
  <si>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</si>
  <si>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</si>
  <si>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</si>
  <si>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</si>
  <si>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</si>
  <si>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</si>
  <si>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</si>
  <si>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</si>
  <si>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</si>
  <si>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</si>
  <si>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</si>
  <si>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</si>
  <si>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</si>
  <si>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</si>
  <si>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</si>
  <si>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</si>
  <si>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</si>
  <si>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</si>
  <si>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</si>
  <si>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</si>
  <si>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</si>
  <si>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</si>
  <si>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</si>
  <si>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</si>
  <si>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</si>
  <si>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</si>
  <si>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</si>
  <si>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</si>
  <si>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</si>
  <si>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</si>
  <si>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</si>
  <si>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</si>
  <si>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</si>
  <si>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</si>
  <si>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</si>
  <si>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</si>
  <si>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</si>
  <si>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</si>
  <si>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</si>
  <si>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</si>
  <si>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</si>
  <si>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</si>
  <si>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</si>
  <si>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</si>
  <si>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</si>
  <si>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</si>
  <si>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</si>
  <si>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</si>
  <si>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</si>
  <si>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</si>
  <si>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</si>
  <si>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</si>
  <si>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</si>
  <si>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</si>
  <si>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</si>
  <si>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</si>
  <si>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</si>
  <si>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</si>
  <si>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</si>
  <si>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</si>
  <si>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</si>
  <si>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</si>
  <si>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</si>
  <si>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</si>
  <si>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</si>
  <si>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</si>
  <si>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</si>
  <si>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</si>
  <si>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</si>
  <si>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</si>
  <si>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</si>
  <si>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</si>
  <si>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</si>
  <si>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</si>
  <si>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</si>
  <si>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</si>
  <si>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</si>
  <si>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</si>
  <si>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</si>
  <si>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</si>
  <si>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</si>
  <si>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</si>
  <si>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</si>
  <si>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</si>
  <si>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</si>
  <si>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</si>
  <si>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</si>
  <si>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</si>
  <si>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</si>
  <si>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</si>
  <si>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</si>
  <si>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</si>
  <si>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</si>
  <si>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</si>
  <si>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</si>
  <si>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</si>
  <si>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</si>
  <si>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</si>
  <si>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</si>
  <si>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</si>
  <si>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</si>
  <si>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</si>
  <si>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</si>
  <si>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</si>
  <si>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</si>
  <si>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</si>
  <si>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</si>
  <si>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</si>
  <si>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</si>
  <si>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</si>
  <si>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</si>
  <si>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</si>
  <si>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</si>
  <si>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</si>
  <si>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</si>
  <si>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</si>
  <si>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</si>
  <si>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</si>
  <si>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</si>
  <si>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</si>
  <si>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</si>
  <si>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</si>
  <si>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</si>
  <si>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</si>
  <si>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</si>
  <si>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</si>
  <si>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</si>
  <si>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</si>
  <si>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</si>
  <si>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</si>
  <si>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</si>
  <si>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</si>
  <si>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</si>
  <si>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</si>
  <si>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</si>
  <si>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</si>
  <si>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</si>
  <si>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</si>
  <si>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</si>
  <si>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</si>
  <si>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</si>
  <si>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</si>
  <si>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</si>
  <si>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</si>
  <si>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</si>
  <si>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</si>
  <si>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</si>
  <si>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</si>
  <si>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</si>
  <si>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</si>
  <si>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</si>
  <si>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</si>
  <si>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</si>
  <si>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</si>
  <si>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</si>
  <si>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</si>
  <si>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</si>
  <si>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</si>
  <si>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</si>
  <si>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</si>
  <si>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</si>
  <si>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</si>
  <si>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</si>
  <si>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</si>
  <si>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</si>
  <si>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</si>
  <si>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</si>
  <si>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</si>
  <si>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</si>
  <si>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</si>
  <si>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</si>
  <si>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</si>
  <si>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</si>
  <si>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</si>
  <si>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</si>
  <si>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</si>
  <si>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</si>
  <si>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</si>
  <si>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</si>
  <si>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</si>
  <si>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</si>
  <si>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</si>
  <si>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</si>
  <si>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</si>
  <si>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</si>
  <si>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</si>
  <si>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</si>
  <si>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</si>
  <si>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</si>
  <si>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</si>
  <si>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</si>
  <si>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</si>
  <si>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</si>
  <si>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</si>
  <si>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</si>
  <si>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</si>
  <si>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</si>
  <si>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</si>
  <si>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</si>
  <si>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</si>
  <si>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</si>
  <si>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</si>
  <si>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</si>
  <si>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</si>
  <si>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</si>
  <si>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</si>
  <si>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</si>
  <si>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</si>
  <si>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</si>
  <si>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</si>
  <si>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</si>
  <si>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</si>
  <si>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</si>
  <si>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</si>
  <si>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</si>
  <si>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</si>
  <si>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</si>
  <si>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</si>
  <si>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</si>
  <si>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</si>
  <si>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</si>
  <si>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</si>
  <si>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</si>
  <si>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</si>
  <si>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</si>
  <si>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</si>
  <si>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</si>
  <si>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</si>
  <si>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</si>
  <si>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</si>
  <si>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</si>
  <si>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</si>
  <si>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</si>
  <si>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</si>
  <si>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</si>
  <si>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</si>
  <si>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</si>
  <si>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</si>
  <si>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</si>
  <si>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</si>
  <si>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</si>
  <si>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</si>
  <si>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</si>
  <si>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</si>
  <si>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</si>
  <si>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</si>
  <si>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</si>
  <si>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</si>
  <si>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</si>
  <si>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</si>
  <si>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</si>
  <si>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</si>
  <si>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</si>
  <si>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</si>
  <si>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</si>
  <si>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</si>
  <si>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</si>
  <si>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</si>
  <si>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</si>
  <si>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</si>
  <si>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</si>
  <si>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</si>
  <si>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</si>
  <si>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</si>
  <si>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</si>
  <si>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</si>
  <si>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</si>
  <si>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</si>
  <si>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</si>
  <si>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</si>
  <si>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</si>
  <si>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</si>
  <si>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</si>
  <si>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</si>
  <si>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</si>
  <si>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</si>
  <si>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</si>
  <si>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</si>
  <si>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</si>
  <si>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</si>
  <si>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</si>
  <si>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</si>
  <si>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</si>
  <si>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</si>
  <si>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</si>
  <si>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</si>
  <si>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</si>
  <si>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</si>
  <si>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</si>
  <si>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</si>
  <si>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</si>
  <si>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</si>
  <si>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</si>
  <si>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</si>
  <si>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</si>
  <si>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</si>
  <si>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</si>
  <si>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</si>
  <si>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</si>
  <si>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</si>
  <si>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</si>
  <si>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</si>
  <si>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</si>
  <si>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</si>
  <si>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</si>
  <si>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</si>
  <si>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</si>
  <si>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</si>
  <si>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</si>
  <si>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</si>
  <si>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</si>
  <si>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</si>
  <si>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</si>
  <si>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</si>
  <si>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</si>
  <si>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</si>
  <si>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</si>
  <si>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</si>
  <si>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</si>
  <si>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</si>
  <si>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</si>
  <si>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</si>
  <si>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</si>
  <si>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</si>
  <si>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</si>
  <si>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</si>
  <si>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</si>
  <si>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</si>
  <si>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</si>
  <si>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</si>
  <si>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</si>
  <si>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</si>
  <si>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</si>
  <si>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</si>
  <si>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</si>
  <si>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</si>
  <si>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</si>
  <si>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</si>
  <si>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</si>
  <si>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</si>
  <si>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</si>
  <si>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</si>
  <si>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</si>
  <si>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</si>
  <si>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</si>
  <si>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</si>
  <si>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</si>
  <si>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</si>
  <si>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</si>
  <si>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</si>
  <si>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</si>
  <si>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</si>
  <si>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</si>
  <si>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</si>
  <si>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</si>
  <si>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</si>
  <si>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</si>
  <si>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</si>
  <si>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</si>
  <si>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</si>
  <si>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</si>
  <si>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</si>
  <si>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</si>
  <si>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</si>
  <si>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</si>
  <si>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</si>
  <si>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</si>
  <si>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</si>
  <si>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</si>
  <si>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</si>
  <si>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</si>
  <si>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</si>
  <si>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</si>
  <si>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</si>
  <si>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</si>
  <si>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</si>
  <si>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</si>
  <si>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</si>
  <si>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</si>
  <si>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</si>
  <si>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</si>
  <si>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</si>
  <si>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</si>
  <si>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</si>
  <si>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</si>
  <si>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</si>
  <si>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</si>
  <si>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</si>
  <si>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</si>
  <si>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</si>
  <si>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</si>
  <si>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</si>
  <si>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</si>
  <si>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</si>
  <si>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</si>
  <si>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</si>
  <si>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</si>
  <si>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</si>
  <si>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</si>
  <si>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</si>
  <si>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</si>
  <si>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</si>
  <si>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</si>
  <si>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</si>
  <si>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</si>
  <si>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</si>
  <si>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</si>
  <si>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</si>
  <si>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</si>
  <si>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</si>
  <si>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</si>
  <si>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</si>
  <si>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</si>
  <si>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</si>
  <si>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</si>
  <si>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</si>
  <si>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</si>
  <si>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</si>
  <si>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</si>
  <si>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</si>
  <si>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</si>
  <si>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</si>
  <si>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</si>
  <si>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</si>
  <si>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</si>
  <si>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</si>
  <si>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</si>
  <si>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</si>
  <si>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</si>
  <si>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</si>
  <si>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</si>
  <si>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</si>
  <si>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</si>
  <si>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</si>
  <si>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</si>
  <si>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</si>
  <si>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</si>
  <si>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</si>
  <si>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</si>
  <si>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</si>
  <si>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</si>
  <si>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</si>
  <si>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</si>
  <si>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</si>
  <si>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</si>
  <si>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</si>
  <si>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</si>
  <si>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</si>
  <si>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</si>
  <si>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</si>
  <si>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</si>
  <si>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</si>
  <si>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</si>
  <si>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</si>
  <si>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</si>
  <si>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</si>
  <si>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</si>
  <si>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</si>
  <si>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</si>
  <si>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</si>
  <si>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</si>
  <si>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</si>
  <si>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</si>
  <si>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</si>
  <si>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</si>
  <si>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</si>
  <si>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</si>
  <si>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</si>
  <si>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</si>
  <si>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</si>
  <si>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</si>
  <si>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</si>
  <si>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</si>
  <si>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</si>
  <si>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</si>
  <si>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</si>
  <si>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</si>
  <si>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</si>
  <si>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</si>
  <si>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</si>
  <si>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</si>
  <si>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</si>
  <si>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</si>
  <si>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</si>
  <si>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</si>
  <si>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</si>
  <si>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</si>
  <si>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</si>
  <si>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</si>
  <si>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</si>
  <si>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</si>
  <si>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</si>
  <si>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</si>
  <si>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</si>
  <si>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</si>
  <si>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</si>
  <si>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</si>
  <si>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</si>
  <si>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</si>
  <si>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</si>
  <si>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</si>
  <si>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</si>
  <si>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</si>
  <si>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</si>
  <si>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</si>
  <si>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</si>
  <si>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</si>
  <si>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</si>
  <si>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</si>
  <si>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</si>
  <si>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</si>
  <si>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</si>
  <si>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</si>
  <si>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</si>
  <si>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</si>
  <si>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</si>
  <si>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</si>
  <si>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</si>
  <si>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</si>
  <si>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</si>
  <si>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</si>
  <si>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</si>
  <si>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</si>
  <si>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</si>
  <si>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</si>
  <si>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</si>
  <si>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</si>
  <si>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</si>
  <si>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</si>
  <si>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</si>
  <si>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</si>
  <si>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</si>
  <si>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</si>
  <si>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</si>
  <si>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</si>
  <si>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</si>
  <si>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</si>
  <si>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</si>
  <si>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</si>
  <si>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</si>
  <si>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</si>
  <si>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</si>
  <si>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</si>
  <si>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</si>
  <si>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</si>
  <si>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</si>
  <si>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</si>
  <si>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</si>
  <si>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</si>
  <si>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</si>
  <si>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</si>
  <si>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</si>
  <si>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</si>
  <si>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</si>
  <si>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</si>
  <si>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</si>
  <si>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</si>
  <si>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</si>
  <si>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</si>
  <si>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</si>
  <si>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</si>
  <si>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</si>
  <si>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</si>
  <si>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</si>
  <si>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</si>
  <si>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</si>
  <si>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</si>
  <si>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</si>
  <si>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</si>
  <si>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</si>
  <si>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</si>
  <si>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</si>
  <si>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</si>
  <si>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</si>
  <si>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</si>
  <si>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</si>
  <si>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</si>
  <si>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</si>
  <si>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</si>
  <si>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</si>
  <si>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</si>
  <si>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</si>
  <si>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</si>
  <si>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</si>
  <si>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</si>
  <si>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</si>
  <si>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</si>
  <si>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</si>
  <si>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</si>
  <si>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</si>
  <si>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</si>
  <si>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</si>
  <si>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</si>
  <si>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</si>
  <si>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</si>
  <si>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</si>
  <si>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</si>
  <si>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</si>
  <si>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</si>
  <si>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</si>
  <si>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</si>
  <si>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</si>
  <si>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</si>
  <si>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</si>
  <si>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</si>
  <si>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</si>
  <si>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</si>
  <si>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</si>
  <si>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</si>
  <si>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</si>
  <si>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</si>
  <si>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</si>
  <si>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</si>
  <si>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</si>
  <si>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</si>
  <si>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</si>
  <si>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</si>
  <si>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</si>
  <si>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</si>
  <si>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</si>
  <si>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</si>
  <si>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</si>
  <si>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</si>
  <si>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</si>
  <si>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</si>
  <si>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</si>
  <si>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</si>
  <si>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</si>
  <si>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</si>
  <si>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</si>
  <si>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</si>
  <si>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</si>
  <si>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</si>
  <si>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</si>
  <si>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</si>
  <si>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</si>
  <si>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</si>
  <si>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</si>
  <si>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</si>
  <si>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</si>
  <si>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</si>
  <si>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</si>
  <si>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</si>
  <si>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</si>
  <si>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</si>
  <si>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</si>
  <si>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</si>
  <si>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</si>
  <si>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</si>
  <si>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</si>
  <si>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</si>
  <si>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</si>
  <si>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</si>
  <si>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</si>
  <si>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</si>
  <si>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</si>
  <si>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</si>
  <si>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</si>
  <si>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</si>
  <si>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</si>
  <si>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</si>
  <si>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</si>
  <si>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</si>
  <si>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</si>
  <si>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</si>
  <si>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</si>
  <si>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</si>
  <si>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</si>
  <si>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</si>
  <si>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</si>
  <si>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</si>
  <si>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</si>
  <si>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</si>
  <si>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</si>
  <si>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</si>
  <si>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</si>
  <si>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</si>
  <si>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</si>
  <si>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</si>
  <si>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</si>
  <si>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</si>
  <si>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</si>
  <si>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</si>
  <si>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</si>
  <si>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</si>
  <si>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</si>
  <si>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</si>
  <si>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</si>
  <si>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</si>
  <si>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</si>
  <si>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</si>
  <si>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</si>
  <si>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</si>
  <si>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</si>
  <si>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</si>
  <si>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</si>
  <si>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</si>
  <si>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</si>
  <si>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</si>
  <si>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</si>
  <si>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</si>
  <si>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</si>
  <si>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</si>
  <si>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</si>
  <si>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</si>
  <si>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</si>
  <si>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</si>
  <si>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</si>
  <si>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</si>
  <si>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</si>
  <si>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</si>
  <si>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</si>
  <si>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</si>
  <si>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</si>
  <si>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</si>
  <si>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</si>
  <si>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</si>
  <si>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</si>
  <si>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</si>
  <si>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</si>
  <si>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</si>
  <si>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</si>
  <si>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</si>
  <si>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</si>
  <si>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</si>
  <si>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</si>
  <si>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</si>
  <si>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</si>
  <si>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</si>
  <si>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</si>
  <si>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</si>
  <si>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</si>
  <si>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</si>
  <si>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</si>
  <si>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</si>
  <si>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</si>
  <si>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</si>
  <si>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</si>
  <si>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</si>
  <si>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</si>
  <si>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</si>
  <si>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</si>
  <si>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</si>
  <si>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</si>
  <si>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</si>
  <si>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</si>
  <si>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</si>
  <si>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</si>
  <si>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</si>
  <si>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</si>
  <si>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</si>
  <si>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</si>
  <si>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</si>
  <si>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</si>
  <si>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</si>
  <si>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</si>
  <si>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</si>
  <si>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</si>
  <si>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</si>
  <si>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</si>
  <si>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</si>
  <si>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</si>
  <si>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</si>
  <si>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</si>
  <si>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</si>
  <si>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</si>
  <si>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</si>
  <si>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</si>
  <si>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</si>
  <si>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</si>
  <si>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</si>
  <si>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</si>
  <si>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</si>
  <si>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</si>
  <si>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</si>
  <si>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</si>
  <si>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</si>
  <si>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</si>
  <si>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</si>
  <si>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</si>
  <si>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</si>
  <si>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</si>
  <si>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</si>
  <si>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</si>
  <si>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</si>
  <si>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</si>
  <si>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</si>
  <si>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</si>
  <si>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</si>
  <si>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</si>
  <si>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</si>
  <si>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</si>
  <si>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</si>
  <si>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</si>
  <si>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</si>
  <si>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</si>
  <si>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</si>
  <si>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</si>
  <si>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</si>
  <si>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</si>
  <si>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</si>
  <si>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</si>
  <si>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</si>
  <si>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</si>
  <si>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</si>
  <si>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</si>
  <si>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</si>
  <si>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</si>
  <si>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</si>
  <si>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</si>
  <si>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</si>
  <si>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</si>
  <si>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</si>
  <si>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</si>
  <si>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</si>
  <si>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</si>
  <si>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</si>
  <si>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</si>
  <si>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</si>
  <si>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</si>
  <si>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</si>
  <si>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</si>
  <si>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</si>
  <si>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</si>
  <si>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</si>
  <si>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</si>
  <si>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</si>
  <si>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</si>
  <si>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</si>
  <si>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</si>
  <si>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</si>
  <si>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</si>
  <si>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</si>
  <si>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</si>
  <si>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</si>
  <si>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</si>
  <si>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</si>
  <si>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</si>
  <si>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</si>
  <si>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</si>
  <si>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</si>
  <si>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</si>
  <si>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</si>
  <si>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</si>
  <si>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</si>
  <si>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</si>
  <si>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</si>
  <si>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</si>
  <si>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</si>
  <si>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</si>
  <si>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</si>
  <si>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</si>
  <si>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</si>
  <si>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</si>
  <si>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</si>
  <si>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</si>
  <si>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</si>
  <si>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</si>
  <si>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</si>
  <si>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</si>
  <si>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</si>
  <si>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</si>
  <si>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</si>
  <si>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</si>
  <si>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</si>
  <si>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</si>
  <si>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</si>
  <si>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</si>
  <si>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</si>
  <si>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</si>
  <si>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</si>
  <si>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</si>
  <si>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</si>
  <si>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</si>
  <si>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</si>
  <si>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</si>
  <si>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</si>
  <si>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</si>
  <si>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</si>
  <si>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</si>
  <si>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</si>
  <si>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</si>
  <si>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</si>
  <si>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</si>
  <si>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</si>
  <si>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</si>
  <si>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</si>
  <si>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</si>
  <si>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</si>
  <si>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</si>
  <si>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</si>
  <si>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</si>
  <si>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</si>
  <si>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</si>
  <si>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</si>
  <si>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</si>
  <si>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</si>
  <si>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</si>
  <si>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</si>
  <si>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</si>
  <si>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</si>
  <si>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</si>
  <si>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</si>
  <si>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</si>
  <si>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</si>
  <si>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</si>
  <si>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</si>
  <si>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</si>
  <si>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</si>
  <si>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</si>
  <si>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</si>
  <si>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</si>
  <si>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</si>
  <si>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</si>
  <si>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</si>
  <si>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</si>
  <si>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</si>
  <si>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</si>
  <si>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</si>
  <si>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</si>
  <si>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</si>
  <si>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</si>
  <si>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</si>
  <si>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</si>
  <si>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</si>
  <si>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</si>
  <si>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</si>
  <si>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</si>
  <si>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</si>
  <si>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</si>
  <si>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</si>
  <si>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</si>
  <si>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</si>
  <si>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</si>
  <si>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</si>
  <si>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</si>
  <si>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</si>
  <si>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</si>
  <si>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</si>
  <si>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</si>
  <si>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</si>
  <si>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</si>
  <si>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</si>
  <si>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</si>
  <si>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</si>
  <si>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</si>
  <si>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</si>
  <si>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</si>
  <si>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</si>
  <si>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</si>
  <si>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</si>
  <si>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</si>
  <si>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</si>
  <si>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</si>
  <si>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</si>
  <si>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</si>
  <si>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</si>
  <si>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</si>
  <si>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</si>
  <si>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</si>
  <si>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</si>
  <si>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</si>
  <si>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</si>
  <si>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</si>
  <si>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</si>
  <si>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</si>
  <si>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</si>
  <si>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</si>
  <si>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</si>
  <si>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</si>
  <si>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</si>
  <si>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</si>
  <si>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</si>
  <si>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</si>
  <si>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</si>
  <si>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</si>
  <si>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</si>
  <si>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</si>
  <si>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</si>
  <si>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</si>
  <si>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</si>
  <si>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</si>
  <si>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</si>
  <si>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</si>
  <si>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</si>
  <si>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</si>
  <si>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</si>
  <si>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</si>
  <si>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</si>
  <si>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</si>
  <si>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</si>
  <si>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</si>
  <si>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</si>
  <si>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</si>
  <si>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</si>
  <si>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</si>
  <si>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</si>
  <si>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</si>
  <si>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</si>
  <si>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</si>
  <si>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</si>
  <si>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</si>
  <si>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</si>
  <si>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</si>
  <si>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</si>
  <si>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</si>
  <si>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</si>
  <si>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</si>
  <si>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</si>
  <si>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</si>
  <si>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</si>
  <si>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</si>
  <si>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</si>
  <si>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</si>
  <si>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</si>
  <si>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</si>
  <si>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</si>
  <si>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</si>
  <si>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</si>
  <si>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</si>
  <si>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</si>
  <si>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</si>
  <si>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</si>
  <si>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</si>
  <si>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</si>
  <si>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</si>
  <si>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</si>
  <si>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</si>
  <si>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</si>
  <si>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</si>
  <si>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</si>
  <si>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</si>
  <si>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</si>
  <si>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</si>
  <si>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</si>
  <si>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</si>
  <si>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</si>
  <si>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</si>
  <si>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</si>
  <si>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</si>
  <si>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</si>
  <si>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</si>
  <si>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</si>
  <si>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</si>
  <si>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</si>
  <si>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</si>
  <si>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</si>
  <si>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</si>
  <si>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</si>
  <si>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</si>
  <si>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</si>
  <si>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</si>
  <si>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</si>
  <si>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</si>
  <si>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</si>
  <si>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</si>
  <si>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</si>
  <si>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</si>
  <si>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</si>
  <si>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</si>
  <si>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</si>
  <si>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</si>
  <si>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</si>
  <si>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</si>
  <si>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</si>
  <si>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</si>
  <si>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</si>
  <si>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</si>
  <si>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</si>
  <si>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</si>
  <si>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</si>
  <si>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</si>
  <si>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</si>
  <si>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</si>
  <si>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</si>
  <si>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</si>
  <si>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</si>
  <si>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</si>
  <si>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</si>
  <si>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</si>
  <si>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</si>
  <si>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</si>
  <si>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</si>
  <si>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</si>
  <si>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</si>
  <si>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</si>
  <si>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</si>
  <si>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</si>
  <si>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</si>
  <si>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</si>
  <si>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</si>
  <si>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</si>
  <si>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</si>
  <si>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</si>
  <si>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</si>
  <si>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</si>
  <si>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</si>
  <si>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</si>
  <si>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</si>
  <si>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</si>
  <si>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</si>
  <si>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</si>
  <si>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</si>
  <si>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</si>
  <si>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</si>
  <si>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</si>
  <si>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</si>
  <si>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</si>
  <si>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</si>
  <si>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</si>
  <si>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</si>
  <si>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</si>
  <si>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</si>
  <si>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</si>
  <si>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</si>
  <si>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</si>
  <si>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</si>
  <si>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</si>
  <si>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</si>
  <si>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</si>
  <si>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</si>
  <si>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</si>
  <si>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</si>
  <si>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</si>
  <si>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</si>
  <si>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</si>
  <si>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</si>
  <si>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</si>
  <si>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</si>
  <si>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</si>
  <si>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</si>
  <si>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</si>
  <si>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</si>
  <si>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</si>
  <si>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</si>
  <si>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</si>
  <si>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</si>
  <si>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</si>
  <si>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</si>
  <si>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</si>
  <si>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</si>
  <si>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</si>
  <si>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</si>
  <si>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</si>
  <si>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</si>
  <si>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</si>
  <si>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</si>
  <si>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</si>
  <si>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</si>
  <si>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</si>
  <si>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</si>
  <si>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</si>
  <si>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</si>
  <si>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</si>
  <si>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</si>
  <si>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</si>
  <si>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</si>
  <si>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</si>
  <si>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</si>
  <si>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</si>
  <si>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</si>
  <si>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</si>
  <si>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</si>
  <si>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</si>
  <si>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</si>
  <si>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</si>
  <si>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</si>
  <si>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</si>
  <si>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</si>
  <si>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</si>
  <si>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</si>
  <si>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</si>
  <si>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</si>
  <si>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</si>
  <si>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</si>
  <si>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</si>
  <si>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</si>
  <si>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</si>
  <si>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</si>
  <si>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</si>
  <si>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</si>
  <si>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</si>
  <si>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</si>
  <si>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</si>
  <si>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</si>
  <si>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</si>
  <si>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</si>
  <si>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</si>
  <si>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</si>
  <si>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</si>
  <si>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</si>
  <si>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</si>
  <si>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</si>
  <si>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</si>
  <si>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</si>
  <si>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</si>
  <si>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</si>
  <si>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</si>
  <si>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</si>
  <si>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</si>
  <si>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</si>
  <si>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</si>
  <si>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</si>
  <si>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</si>
  <si>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</si>
  <si>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</si>
  <si>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</si>
  <si>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</si>
  <si>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</si>
  <si>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</si>
  <si>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</si>
  <si>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</si>
  <si>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</si>
  <si>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</si>
  <si>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</si>
  <si>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</si>
  <si>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</si>
  <si>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</si>
  <si>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</si>
  <si>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</si>
  <si>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</si>
  <si>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</si>
  <si>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</si>
  <si>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</si>
  <si>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</si>
  <si>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</si>
  <si>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</si>
  <si>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</si>
  <si>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</si>
  <si>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</si>
  <si>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</si>
  <si>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</si>
  <si>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</si>
  <si>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</si>
  <si>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</si>
  <si>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</si>
  <si>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</si>
  <si>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</si>
  <si>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</si>
  <si>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</si>
  <si>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</si>
  <si>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</si>
  <si>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</si>
  <si>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</si>
  <si>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</si>
  <si>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</si>
  <si>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</si>
  <si>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</si>
  <si>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</si>
  <si>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</si>
  <si>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</si>
  <si>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</si>
  <si>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</si>
  <si>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</si>
  <si>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</si>
  <si>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</si>
  <si>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</si>
  <si>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</si>
  <si>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</si>
  <si>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</si>
  <si>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</si>
  <si>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</si>
  <si>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</si>
  <si>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</si>
  <si>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</si>
  <si>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</si>
  <si>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</si>
  <si>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</si>
  <si>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</si>
  <si>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</si>
  <si>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</si>
  <si>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</si>
  <si>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</si>
  <si>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</si>
  <si>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</si>
  <si>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</si>
  <si>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</si>
  <si>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</si>
  <si>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</si>
  <si>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</si>
  <si>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</si>
  <si>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</si>
  <si>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</si>
  <si>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</si>
  <si>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</si>
  <si>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</si>
  <si>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</si>
  <si>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</si>
  <si>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</si>
  <si>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</si>
  <si>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</si>
  <si>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</si>
  <si>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</si>
  <si>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</si>
  <si>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</si>
  <si>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</si>
  <si>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</si>
  <si>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</si>
  <si>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</si>
  <si>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</si>
  <si>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</si>
  <si>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</si>
  <si>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</si>
  <si>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</si>
  <si>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</si>
  <si>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</si>
  <si>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</si>
  <si>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</si>
  <si>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</si>
  <si>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</si>
  <si>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</si>
  <si>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</si>
  <si>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</si>
  <si>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</si>
  <si>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</si>
  <si>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</si>
  <si>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</si>
  <si>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</si>
  <si>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</si>
  <si>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</si>
  <si>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</si>
  <si>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</si>
  <si>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</si>
  <si>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</si>
  <si>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</si>
  <si>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</si>
  <si>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</si>
  <si>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</si>
  <si>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</si>
  <si>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</si>
  <si>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</si>
  <si>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</si>
  <si>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</si>
  <si>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</si>
  <si>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</si>
  <si>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</si>
  <si>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</si>
  <si>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</si>
  <si>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</si>
  <si>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</si>
  <si>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</si>
  <si>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</si>
  <si>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</si>
  <si>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</si>
  <si>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</si>
  <si>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</si>
  <si>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</si>
  <si>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</si>
  <si>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</si>
  <si>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</si>
  <si>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</si>
  <si>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</si>
  <si>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</si>
  <si>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</si>
  <si>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</si>
  <si>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</si>
  <si>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</si>
  <si>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</si>
  <si>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</si>
  <si>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</si>
  <si>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</si>
  <si>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</si>
  <si>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</si>
  <si>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</si>
  <si>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</si>
  <si>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</si>
  <si>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</si>
  <si>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</si>
  <si>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</si>
  <si>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</si>
  <si>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</si>
  <si>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</si>
  <si>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</si>
  <si>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</si>
  <si>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</si>
  <si>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</si>
  <si>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</si>
  <si>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</si>
  <si>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</si>
  <si>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</si>
  <si>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</si>
  <si>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</si>
  <si>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</si>
  <si>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</si>
  <si>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</si>
  <si>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</si>
  <si>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</si>
  <si>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</si>
  <si>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</si>
  <si>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</si>
  <si>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</si>
  <si>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</si>
  <si>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</si>
  <si>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</si>
  <si>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</si>
  <si>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</si>
  <si>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</si>
  <si>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</si>
  <si>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</si>
  <si>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</si>
  <si>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</si>
  <si>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</si>
  <si>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</si>
  <si>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</si>
  <si>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</si>
  <si>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</si>
  <si>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</si>
  <si>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</si>
  <si>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</si>
  <si>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</si>
  <si>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</si>
  <si>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</si>
  <si>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</si>
  <si>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</si>
  <si>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</si>
  <si>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</si>
  <si>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</si>
  <si>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</si>
  <si>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</si>
  <si>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</si>
  <si>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</si>
  <si>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</si>
  <si>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</si>
  <si>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</si>
  <si>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</si>
  <si>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</si>
  <si>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</si>
  <si>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</si>
  <si>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</si>
  <si>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</si>
  <si>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</si>
  <si>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</si>
  <si>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</si>
  <si>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</si>
  <si>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</si>
  <si>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</si>
  <si>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</si>
  <si>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</si>
  <si>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</si>
  <si>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</si>
  <si>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</si>
  <si>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</si>
  <si>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</si>
  <si>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</si>
  <si>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</si>
  <si>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</si>
  <si>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</si>
  <si>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</si>
  <si>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</si>
  <si>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</si>
  <si>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</si>
  <si>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</si>
  <si>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</si>
  <si>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</si>
  <si>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</si>
  <si>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</si>
  <si>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</si>
  <si>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</si>
  <si>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</si>
  <si>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</si>
  <si>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</si>
  <si>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</si>
  <si>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</si>
  <si>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</si>
  <si>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</si>
  <si>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</si>
  <si>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</si>
  <si>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</si>
  <si>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</si>
  <si>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</si>
  <si>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</si>
  <si>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</si>
  <si>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</si>
  <si>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</si>
  <si>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</si>
  <si>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</si>
  <si>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</si>
  <si>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</si>
  <si>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</si>
  <si>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</si>
  <si>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</si>
  <si>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</si>
  <si>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</si>
  <si>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</si>
  <si>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</si>
  <si>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</si>
  <si>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</si>
  <si>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</si>
  <si>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</si>
  <si>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</si>
  <si>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</si>
  <si>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</si>
  <si>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</si>
  <si>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</si>
  <si>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</si>
  <si>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</si>
  <si>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</si>
  <si>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</si>
  <si>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</si>
  <si>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</si>
  <si>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</si>
  <si>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</si>
  <si>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</si>
  <si>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</si>
  <si>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</si>
  <si>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</si>
  <si>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</si>
  <si>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</si>
  <si>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</si>
  <si>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</si>
  <si>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</si>
  <si>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</si>
  <si>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</si>
  <si>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</si>
  <si>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</si>
  <si>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</si>
  <si>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</si>
  <si>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</si>
  <si>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</si>
  <si>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</si>
  <si>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</si>
  <si>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</si>
  <si>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</si>
  <si>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</si>
  <si>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</si>
  <si>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</si>
  <si>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</si>
  <si>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</si>
  <si>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</si>
  <si>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</si>
  <si>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</si>
  <si>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</si>
  <si>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</si>
  <si>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</si>
  <si>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</si>
  <si>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</si>
  <si>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</si>
  <si>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</si>
  <si>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</si>
  <si>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</si>
  <si>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</si>
  <si>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</si>
  <si>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</si>
  <si>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</si>
  <si>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</si>
  <si>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</si>
  <si>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</si>
  <si>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</si>
  <si>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</si>
  <si>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</si>
  <si>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</si>
  <si>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</si>
  <si>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</si>
  <si>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</si>
  <si>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</si>
  <si>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</si>
  <si>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</si>
  <si>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</si>
  <si>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</si>
  <si>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</si>
  <si>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</si>
  <si>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</si>
  <si>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</si>
  <si>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</si>
  <si>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</si>
  <si>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</si>
  <si>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</si>
  <si>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</si>
  <si>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</si>
  <si>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</si>
  <si>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</si>
  <si>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</si>
  <si>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</si>
  <si>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</si>
  <si>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</si>
  <si>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</si>
  <si>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</si>
  <si>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</si>
  <si>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</si>
  <si>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</si>
  <si>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</si>
  <si>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</si>
  <si>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</si>
  <si>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</si>
  <si>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</si>
  <si>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</si>
  <si>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</si>
  <si>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</si>
  <si>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</si>
  <si>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</si>
  <si>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</si>
  <si>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</si>
  <si>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</si>
  <si>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</si>
  <si>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</si>
  <si>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</si>
  <si>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</si>
  <si>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</si>
  <si>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</si>
  <si>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</si>
  <si>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</si>
  <si>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</si>
  <si>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</si>
  <si>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</si>
  <si>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</si>
  <si>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</si>
  <si>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</si>
  <si>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</si>
  <si>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</si>
  <si>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</si>
  <si>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</si>
  <si>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</si>
  <si>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</si>
  <si>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</si>
  <si>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</si>
  <si>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</si>
  <si>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</si>
  <si>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</si>
  <si>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</si>
  <si>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</si>
  <si>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</si>
  <si>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</si>
  <si>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</si>
  <si>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</si>
  <si>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</si>
  <si>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</si>
  <si>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</si>
  <si>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</si>
  <si>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</si>
  <si>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</si>
  <si>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</si>
  <si>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</si>
  <si>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</si>
  <si>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</si>
  <si>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</si>
  <si>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</si>
  <si>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</si>
  <si>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</si>
  <si>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</si>
  <si>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</si>
  <si>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</si>
  <si>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</si>
  <si>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</si>
  <si>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</si>
  <si>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</si>
  <si>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</si>
  <si>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</si>
  <si>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</si>
  <si>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</si>
  <si>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</si>
  <si>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</si>
  <si>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</si>
  <si>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</si>
  <si>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</si>
  <si>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</si>
  <si>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</si>
  <si>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</si>
  <si>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</si>
  <si>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</si>
  <si>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</si>
  <si>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</si>
  <si>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</si>
  <si>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</si>
  <si>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</si>
  <si>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</si>
  <si>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</si>
  <si>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</si>
  <si>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</si>
  <si>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</si>
  <si>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</si>
  <si>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</si>
  <si>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</si>
  <si>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</si>
  <si>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</si>
  <si>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</si>
  <si>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</si>
  <si>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</si>
  <si>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</si>
  <si>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</si>
  <si>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</si>
  <si>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</si>
  <si>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</si>
  <si>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</si>
  <si>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</si>
  <si>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</si>
  <si>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</si>
  <si>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</si>
  <si>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</si>
  <si>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</si>
  <si>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</si>
  <si>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</si>
  <si>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</si>
  <si>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</si>
  <si>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</si>
  <si>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</si>
  <si>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</si>
  <si>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</si>
  <si>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</si>
  <si>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</si>
  <si>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</si>
  <si>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</si>
  <si>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</si>
  <si>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</si>
  <si>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</si>
  <si>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</si>
  <si>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</si>
  <si>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</si>
  <si>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</si>
  <si>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</si>
  <si>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</si>
  <si>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</si>
  <si>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</si>
  <si>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</si>
  <si>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</si>
  <si>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</si>
  <si>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</si>
  <si>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</si>
  <si>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</si>
  <si>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</si>
  <si>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</si>
  <si>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</si>
  <si>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</si>
  <si>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</si>
  <si>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</si>
  <si>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</si>
  <si>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</si>
  <si>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</si>
  <si>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</si>
  <si>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</si>
  <si>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</si>
  <si>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</si>
  <si>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</si>
  <si>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</si>
  <si>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</si>
  <si>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</si>
  <si>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</si>
  <si>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</si>
  <si>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</si>
  <si>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</si>
  <si>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</si>
  <si>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</si>
  <si>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</si>
  <si>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</si>
  <si>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</si>
  <si>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</si>
  <si>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</si>
  <si>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</si>
  <si>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</si>
  <si>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</si>
  <si>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</si>
  <si>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</si>
  <si>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</si>
  <si>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</si>
  <si>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</si>
  <si>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</si>
  <si>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</si>
  <si>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</si>
  <si>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</si>
  <si>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</si>
  <si>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</si>
  <si>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</si>
  <si>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</si>
  <si>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</si>
  <si>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</si>
  <si>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</si>
  <si>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</si>
  <si>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</si>
  <si>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</si>
  <si>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</si>
  <si>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</si>
  <si>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</si>
  <si>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</si>
  <si>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</si>
  <si>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</si>
  <si>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</si>
  <si>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</si>
  <si>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</si>
  <si>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</si>
  <si>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</si>
  <si>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</si>
  <si>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</si>
  <si>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</si>
  <si>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</si>
  <si>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</si>
  <si>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</si>
  <si>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</si>
  <si>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</si>
  <si>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</si>
  <si>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</si>
  <si>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</si>
  <si>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</si>
  <si>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</si>
  <si>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</si>
  <si>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</si>
  <si>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</si>
  <si>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</si>
  <si>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</si>
  <si>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</si>
  <si>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</si>
  <si>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</si>
  <si>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</si>
  <si>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</si>
  <si>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</si>
  <si>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</si>
  <si>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</si>
  <si>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</si>
  <si>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</si>
  <si>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</si>
  <si>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</si>
  <si>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</si>
  <si>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</si>
  <si>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</si>
  <si>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</si>
  <si>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</si>
  <si>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</si>
  <si>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</si>
  <si>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</si>
  <si>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</si>
  <si>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</si>
  <si>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</si>
  <si>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</si>
  <si>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</si>
  <si>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</si>
  <si>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</si>
  <si>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</si>
  <si>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</si>
  <si>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</si>
  <si>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</si>
  <si>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</si>
  <si>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</si>
  <si>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</si>
  <si>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</si>
  <si>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</si>
  <si>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</si>
  <si>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</si>
  <si>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</si>
  <si>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</si>
  <si>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</si>
  <si>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</si>
  <si>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</si>
  <si>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</si>
  <si>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</si>
  <si>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</si>
  <si>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</si>
  <si>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</si>
  <si>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</si>
  <si>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</si>
  <si>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</si>
  <si>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</si>
  <si>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</si>
  <si>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</si>
  <si>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</si>
  <si>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</si>
  <si>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</si>
  <si>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</si>
  <si>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</si>
  <si>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</si>
  <si>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</si>
  <si>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</si>
  <si>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</si>
  <si>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</si>
  <si>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</si>
  <si>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</si>
  <si>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</si>
  <si>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</si>
  <si>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</si>
  <si>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</si>
  <si>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</si>
  <si>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</si>
  <si>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</si>
  <si>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</si>
  <si>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</si>
  <si>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</si>
  <si>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</si>
  <si>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</si>
  <si>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</si>
  <si>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</si>
  <si>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</si>
  <si>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</si>
  <si>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</si>
  <si>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</si>
  <si>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</si>
  <si>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</si>
  <si>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</si>
  <si>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</si>
  <si>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</si>
  <si>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</si>
  <si>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</si>
  <si>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</si>
  <si>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</si>
  <si>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</si>
  <si>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</si>
  <si>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</si>
  <si>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</si>
  <si>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</si>
  <si>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</si>
  <si>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</si>
  <si>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</si>
  <si>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</si>
  <si>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</si>
  <si>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</si>
  <si>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</si>
  <si>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</si>
  <si>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</si>
  <si>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</si>
  <si>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</si>
  <si>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</si>
  <si>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</si>
  <si>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</si>
  <si>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</si>
  <si>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</si>
  <si>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</si>
  <si>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</si>
  <si>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</si>
  <si>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</si>
  <si>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</si>
  <si>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</si>
  <si>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</si>
  <si>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</si>
  <si>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</si>
  <si>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</si>
  <si>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</si>
  <si>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</si>
  <si>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</si>
  <si>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</si>
  <si>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</si>
  <si>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</si>
  <si>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</si>
  <si>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</si>
  <si>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</si>
  <si>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</si>
  <si>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</si>
  <si>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</si>
  <si>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</si>
  <si>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</si>
  <si>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</si>
  <si>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</si>
  <si>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</si>
  <si>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</si>
  <si>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</si>
  <si>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</si>
  <si>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</si>
  <si>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</si>
  <si>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</si>
  <si>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</si>
  <si>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</si>
  <si>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</si>
  <si>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</si>
  <si>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</si>
  <si>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</si>
  <si>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</si>
  <si>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</si>
  <si>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</si>
  <si>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</si>
  <si>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</si>
  <si>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</si>
  <si>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</si>
  <si>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</si>
  <si>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</si>
  <si>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</si>
  <si>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</si>
  <si>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</si>
  <si>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</si>
  <si>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</si>
  <si>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</si>
  <si>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</si>
  <si>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</si>
  <si>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</si>
  <si>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</si>
  <si>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</si>
  <si>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</si>
  <si>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</si>
  <si>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</si>
  <si>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</si>
  <si>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</si>
  <si>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</si>
  <si>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</si>
  <si>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</si>
  <si>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</si>
  <si>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</si>
  <si>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</si>
  <si>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</si>
  <si>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</si>
  <si>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</si>
  <si>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</si>
  <si>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</si>
  <si>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</si>
  <si>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</si>
  <si>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</si>
  <si>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</si>
  <si>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</si>
  <si>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</si>
  <si>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</si>
  <si>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</si>
  <si>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</si>
  <si>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</si>
  <si>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</si>
  <si>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</si>
  <si>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</si>
  <si>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</si>
  <si>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</si>
  <si>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</si>
  <si>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</si>
  <si>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</si>
  <si>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</si>
  <si>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</si>
  <si>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</si>
  <si>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</si>
  <si>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</si>
  <si>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</si>
  <si>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</si>
  <si>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</si>
  <si>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</si>
  <si>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</si>
  <si>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</si>
  <si>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</si>
  <si>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</si>
  <si>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</si>
  <si>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</si>
  <si>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</si>
  <si>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</si>
  <si>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</si>
  <si>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</si>
  <si>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</si>
  <si>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</si>
  <si>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</si>
  <si>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</si>
  <si>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</si>
  <si>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</si>
  <si>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</si>
  <si>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</si>
  <si>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</si>
  <si>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</si>
  <si>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</si>
  <si>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</si>
  <si>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</si>
  <si>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</si>
  <si>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</si>
  <si>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</si>
  <si>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</si>
  <si>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</si>
  <si>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</si>
  <si>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</si>
  <si>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</si>
  <si>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</si>
  <si>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</si>
  <si>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</si>
  <si>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</si>
  <si>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</si>
  <si>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</si>
  <si>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</si>
  <si>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</si>
  <si>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</si>
  <si>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</si>
  <si>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</si>
  <si>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</si>
  <si>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</si>
  <si>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</si>
  <si>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</si>
  <si>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</si>
  <si>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</si>
  <si>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</si>
  <si>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</si>
  <si>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</si>
  <si>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</si>
  <si>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</si>
  <si>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</si>
  <si>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</si>
  <si>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</si>
  <si>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</si>
  <si>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</si>
  <si>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</si>
  <si>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</si>
  <si>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</si>
  <si>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</si>
  <si>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</si>
  <si>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</si>
  <si>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</si>
  <si>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</si>
  <si>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</si>
  <si>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</si>
  <si>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</si>
  <si>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</si>
  <si>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</si>
  <si>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</si>
  <si>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</si>
  <si>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</si>
  <si>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</si>
  <si>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</si>
  <si>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</si>
  <si>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</si>
  <si>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</si>
  <si>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</si>
  <si>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</si>
  <si>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</si>
  <si>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</si>
  <si>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</si>
  <si>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</si>
  <si>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</si>
  <si>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</si>
  <si>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</si>
  <si>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</si>
  <si>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</si>
  <si>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</si>
  <si>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</si>
  <si>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</si>
  <si>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</si>
  <si>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</si>
  <si>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</si>
  <si>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</si>
  <si>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</si>
  <si>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</si>
  <si>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</si>
  <si>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</si>
  <si>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</si>
  <si>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</si>
  <si>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</si>
  <si>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</si>
  <si>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</si>
  <si>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</si>
  <si>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</si>
  <si>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</si>
  <si>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</si>
  <si>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</si>
  <si>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</si>
  <si>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</si>
  <si>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</si>
  <si>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</si>
  <si>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</si>
  <si>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</si>
  <si>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</si>
  <si>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</si>
  <si>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</si>
  <si>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</si>
  <si>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</si>
  <si>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</si>
  <si>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</si>
  <si>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</si>
  <si>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</si>
  <si>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</si>
  <si>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</si>
  <si>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</si>
  <si>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</si>
  <si>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</si>
  <si>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</si>
  <si>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</si>
  <si>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</si>
  <si>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</si>
  <si>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</si>
  <si>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</si>
  <si>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</si>
  <si>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</si>
  <si>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</si>
  <si>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</si>
  <si>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</si>
  <si>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</si>
  <si>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</si>
  <si>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</si>
  <si>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</si>
  <si>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</si>
  <si>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</si>
  <si>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</si>
  <si>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</si>
  <si>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</si>
  <si>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</si>
  <si>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</si>
  <si>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</si>
  <si>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</si>
  <si>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</si>
  <si>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</si>
  <si>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</si>
  <si>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</si>
  <si>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</si>
  <si>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</si>
  <si>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</si>
  <si>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</si>
  <si>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</si>
  <si>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</si>
  <si>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</si>
  <si>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</si>
  <si>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</si>
  <si>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</si>
  <si>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</si>
  <si>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</si>
  <si>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</si>
  <si>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</si>
  <si>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</si>
  <si>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</si>
  <si>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</si>
  <si>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</si>
  <si>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</si>
  <si>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</si>
  <si>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</si>
  <si>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</si>
  <si>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</si>
  <si>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</si>
  <si>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</si>
  <si>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</si>
  <si>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</si>
  <si>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</si>
  <si>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</si>
  <si>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</si>
  <si>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</si>
  <si>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</si>
  <si>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</si>
  <si>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</si>
  <si>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</si>
  <si>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</si>
  <si>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</si>
  <si>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</si>
  <si>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</si>
  <si>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</si>
  <si>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</si>
  <si>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</si>
  <si>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</si>
  <si>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</si>
  <si>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</si>
  <si>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</si>
  <si>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</si>
  <si>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</si>
  <si>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</si>
  <si>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</si>
  <si>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</si>
  <si>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</si>
  <si>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</si>
  <si>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</si>
  <si>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</si>
  <si>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</si>
  <si>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</si>
  <si>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</si>
  <si>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</si>
  <si>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</si>
  <si>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</si>
  <si>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</si>
  <si>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</si>
  <si>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</si>
  <si>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</si>
  <si>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</si>
  <si>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</si>
  <si>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</si>
  <si>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</si>
  <si>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</si>
  <si>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</si>
  <si>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</si>
  <si>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</si>
  <si>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</si>
  <si>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</si>
  <si>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</si>
  <si>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</si>
  <si>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</si>
  <si>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</si>
  <si>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</si>
  <si>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</si>
  <si>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</si>
  <si>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</si>
  <si>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</si>
  <si>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</si>
  <si>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</si>
  <si>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</si>
  <si>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</si>
  <si>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</si>
  <si>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</si>
  <si>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</si>
  <si>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</si>
  <si>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</si>
  <si>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</si>
  <si>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</si>
  <si>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</si>
  <si>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</si>
  <si>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</si>
  <si>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</si>
  <si>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</si>
  <si>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</si>
  <si>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</si>
  <si>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</si>
  <si>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</si>
  <si>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</si>
  <si>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</si>
  <si>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</si>
  <si>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</si>
  <si>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</si>
  <si>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</si>
  <si>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</si>
  <si>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</si>
  <si>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</si>
  <si>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</si>
  <si>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</si>
  <si>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</si>
  <si>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</si>
  <si>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</si>
  <si>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</si>
  <si>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</si>
  <si>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</si>
  <si>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</si>
  <si>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</si>
  <si>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</si>
  <si>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</si>
  <si>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</si>
  <si>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</si>
  <si>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</si>
  <si>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</si>
  <si>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</si>
  <si>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</si>
  <si>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</si>
  <si>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</si>
  <si>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</si>
  <si>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</si>
  <si>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</si>
  <si>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</si>
  <si>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</si>
  <si>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</si>
  <si>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</si>
  <si>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</si>
  <si>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</si>
  <si>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</si>
  <si>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</si>
  <si>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</si>
  <si>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</si>
  <si>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</si>
  <si>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</si>
  <si>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</si>
  <si>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</si>
  <si>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</si>
  <si>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</si>
  <si>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</si>
  <si>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</si>
  <si>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</si>
  <si>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</si>
  <si>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</si>
  <si>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</si>
  <si>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</si>
  <si>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</si>
  <si>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</si>
  <si>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</si>
  <si>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</si>
  <si>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</si>
  <si>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</si>
  <si>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</si>
  <si>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</si>
  <si>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</si>
  <si>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</si>
  <si>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</si>
  <si>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</si>
  <si>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</si>
  <si>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</si>
  <si>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</si>
  <si>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</si>
  <si>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</si>
  <si>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</si>
  <si>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</si>
  <si>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</si>
  <si>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</si>
  <si>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</si>
  <si>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</si>
  <si>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</si>
  <si>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</si>
  <si>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</si>
  <si>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</si>
  <si>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</si>
  <si>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</si>
  <si>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</si>
  <si>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</si>
  <si>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</si>
  <si>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</si>
  <si>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</si>
  <si>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</si>
  <si>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</si>
  <si>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</si>
  <si>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</si>
  <si>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</si>
  <si>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</si>
  <si>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</si>
  <si>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</si>
  <si>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</si>
  <si>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</si>
  <si>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</si>
  <si>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</si>
  <si>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</si>
  <si>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</si>
  <si>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</si>
  <si>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</si>
  <si>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</si>
  <si>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</si>
  <si>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</si>
  <si>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</si>
  <si>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</si>
  <si>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</si>
  <si>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</si>
  <si>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</si>
  <si>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</si>
  <si>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</si>
  <si>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</si>
  <si>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</si>
  <si>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</si>
  <si>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</si>
  <si>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</si>
  <si>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</si>
  <si>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</si>
  <si>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</si>
  <si>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</si>
  <si>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</si>
  <si>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</si>
  <si>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</si>
  <si>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</si>
  <si>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</si>
  <si>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</si>
  <si>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</si>
  <si>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</si>
  <si>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</si>
  <si>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</si>
  <si>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</si>
  <si>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</si>
  <si>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</si>
  <si>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</si>
  <si>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</si>
  <si>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</si>
  <si>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</si>
  <si>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</si>
  <si>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</si>
  <si>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</si>
  <si>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</si>
  <si>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</si>
  <si>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</si>
  <si>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</si>
  <si>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</si>
  <si>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</si>
  <si>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</si>
  <si>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</si>
  <si>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</si>
  <si>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</si>
  <si>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</si>
  <si>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</si>
  <si>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</si>
  <si>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</si>
  <si>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</si>
  <si>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</si>
  <si>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</si>
  <si>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</si>
  <si>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</si>
  <si>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</si>
  <si>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</si>
  <si>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</si>
  <si>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</si>
  <si>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</si>
  <si>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</si>
  <si>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</si>
  <si>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</si>
  <si>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</si>
  <si>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</si>
  <si>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</si>
  <si>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</si>
  <si>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</si>
  <si>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</si>
  <si>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</si>
  <si>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</si>
  <si>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</si>
  <si>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</si>
  <si>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</si>
  <si>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</si>
  <si>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</si>
  <si>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</si>
  <si>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</si>
  <si>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</si>
  <si>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</si>
  <si>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</si>
  <si>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</si>
  <si>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</si>
  <si>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</si>
  <si>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</si>
  <si>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</si>
  <si>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</si>
  <si>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</si>
  <si>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</si>
  <si>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</si>
  <si>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</si>
  <si>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</si>
  <si>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</si>
  <si>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</si>
  <si>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</si>
  <si>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</si>
  <si>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</si>
  <si>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</si>
  <si>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</si>
  <si>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</si>
  <si>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</si>
  <si>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</si>
  <si>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</si>
  <si>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</si>
  <si>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</si>
  <si>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</si>
  <si>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</si>
  <si>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</si>
  <si>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</si>
  <si>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</si>
  <si>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</si>
  <si>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</si>
  <si>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</si>
  <si>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</si>
  <si>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</si>
  <si>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</si>
  <si>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</si>
  <si>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</si>
  <si>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</si>
  <si>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</si>
  <si>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</si>
  <si>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</si>
  <si>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</si>
  <si>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</si>
  <si>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</si>
  <si>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</si>
  <si>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</si>
  <si>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</si>
  <si>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</si>
  <si>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</si>
  <si>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</si>
  <si>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</si>
  <si>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</si>
  <si>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</si>
  <si>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</si>
  <si>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</si>
  <si>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</si>
  <si>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</si>
  <si>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</si>
  <si>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</si>
  <si>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</si>
  <si>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</si>
  <si>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</si>
  <si>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</si>
  <si>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</si>
  <si>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</si>
  <si>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</si>
  <si>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</si>
  <si>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</si>
  <si>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</si>
  <si>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</si>
  <si>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</si>
  <si>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</si>
  <si>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</si>
  <si>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</si>
  <si>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</si>
  <si>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</si>
  <si>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</si>
  <si>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</si>
  <si>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</si>
  <si>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</si>
  <si>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</si>
  <si>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</si>
  <si>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</si>
  <si>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</si>
  <si>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</si>
  <si>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</si>
  <si>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</si>
  <si>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</si>
  <si>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</si>
  <si>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</si>
  <si>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</si>
  <si>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</si>
  <si>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</si>
  <si>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</si>
  <si>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</si>
  <si>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</si>
  <si>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</si>
  <si>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</si>
  <si>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</si>
  <si>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</si>
  <si>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</si>
  <si>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</si>
  <si>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</si>
  <si>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</si>
  <si>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</si>
  <si>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</si>
  <si>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</si>
  <si>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</si>
  <si>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</si>
  <si>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</si>
  <si>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</si>
  <si>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</si>
  <si>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</si>
  <si>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</si>
  <si>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</si>
  <si>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</si>
  <si>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</si>
  <si>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</si>
  <si>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</si>
  <si>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</si>
  <si>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</si>
  <si>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</si>
  <si>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</si>
  <si>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</si>
  <si>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</si>
  <si>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</si>
  <si>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</si>
  <si>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</si>
  <si>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</si>
  <si>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</si>
  <si>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</si>
  <si>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</si>
  <si>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</si>
  <si>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</si>
  <si>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</si>
  <si>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</si>
  <si>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</si>
  <si>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</si>
  <si>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</si>
  <si>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</si>
  <si>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</si>
  <si>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</si>
  <si>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</si>
  <si>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</si>
  <si>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</si>
  <si>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</si>
  <si>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</si>
  <si>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</si>
  <si>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</si>
  <si>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</si>
  <si>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</si>
  <si>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</si>
  <si>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</si>
  <si>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</si>
  <si>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</si>
  <si>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</si>
  <si>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</si>
  <si>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</si>
  <si>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</si>
  <si>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</si>
  <si>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</si>
  <si>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</si>
  <si>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</si>
  <si>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</si>
  <si>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</si>
  <si>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</si>
  <si>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</si>
  <si>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</si>
  <si>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</si>
  <si>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</si>
  <si>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</si>
  <si>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</si>
  <si>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</si>
  <si>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</si>
  <si>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</si>
  <si>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</si>
  <si>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</si>
  <si>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</si>
  <si>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</si>
  <si>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</si>
  <si>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</si>
  <si>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</si>
  <si>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</si>
  <si>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</si>
  <si>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</si>
  <si>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</si>
  <si>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</si>
  <si>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</si>
  <si>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</si>
  <si>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</si>
  <si>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</si>
  <si>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</si>
  <si>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</si>
  <si>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</si>
  <si>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</si>
  <si>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</si>
  <si>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</si>
  <si>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</si>
  <si>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</si>
  <si>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</si>
  <si>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</si>
  <si>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</si>
  <si>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</si>
  <si>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</si>
  <si>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</si>
  <si>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</si>
  <si>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</si>
  <si>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</si>
  <si>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</si>
  <si>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</si>
  <si>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</si>
  <si>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</si>
  <si>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</si>
  <si>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</si>
  <si>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</si>
  <si>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</si>
  <si>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</si>
  <si>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</si>
  <si>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</si>
  <si>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</si>
  <si>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</si>
  <si>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</si>
  <si>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</si>
  <si>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</si>
  <si>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</si>
  <si>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</si>
  <si>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</si>
  <si>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</si>
  <si>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</si>
  <si>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</si>
  <si>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</si>
  <si>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</si>
  <si>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</si>
  <si>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</si>
  <si>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</si>
  <si>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</si>
  <si>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</si>
  <si>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</si>
  <si>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</si>
  <si>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</si>
  <si>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</si>
  <si>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</si>
  <si>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</si>
  <si>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</si>
  <si>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</si>
  <si>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</si>
  <si>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</si>
  <si>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</si>
  <si>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</si>
  <si>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</si>
  <si>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</si>
  <si>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</si>
  <si>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</si>
  <si>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</si>
  <si>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</si>
  <si>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</si>
  <si>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</si>
  <si>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</si>
  <si>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</si>
  <si>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</si>
  <si>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</si>
  <si>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</si>
  <si>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</si>
  <si>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</si>
  <si>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</si>
  <si>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</si>
  <si>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</si>
  <si>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</si>
  <si>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</si>
  <si>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</si>
  <si>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</si>
  <si>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</si>
  <si>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</si>
  <si>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</si>
  <si>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</si>
  <si>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</si>
  <si>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</si>
  <si>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</si>
  <si>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</si>
  <si>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</si>
  <si>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</si>
  <si>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</si>
  <si>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</si>
  <si>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</si>
  <si>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</si>
  <si>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</si>
  <si>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</si>
  <si>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</si>
  <si>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</si>
  <si>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</si>
  <si>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</si>
  <si>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</si>
  <si>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</si>
  <si>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</si>
  <si>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</si>
  <si>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</si>
  <si>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</si>
  <si>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</si>
  <si>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</si>
  <si>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</si>
  <si>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</si>
  <si>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</si>
  <si>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</si>
  <si>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</si>
  <si>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</si>
  <si>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</si>
  <si>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</si>
  <si>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</si>
  <si>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</si>
  <si>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</si>
  <si>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</si>
  <si>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</si>
  <si>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</si>
  <si>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</si>
  <si>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</si>
  <si>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</si>
  <si>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</si>
  <si>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</si>
  <si>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</si>
  <si>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</si>
  <si>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</si>
  <si>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</si>
  <si>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</si>
  <si>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</si>
  <si>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</si>
  <si>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</si>
  <si>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</si>
  <si>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</si>
  <si>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</si>
  <si>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</si>
  <si>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</si>
  <si>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</si>
  <si>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</si>
  <si>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</si>
  <si>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</si>
  <si>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</si>
  <si>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</si>
  <si>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</si>
  <si>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</si>
  <si>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</si>
  <si>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</si>
  <si>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</si>
  <si>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</si>
  <si>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</si>
  <si>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</si>
  <si>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</si>
  <si>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</si>
  <si>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</si>
  <si>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</si>
  <si>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</si>
  <si>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</si>
  <si>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</si>
  <si>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</si>
  <si>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</si>
  <si>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</si>
  <si>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</si>
  <si>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</si>
  <si>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</si>
  <si>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</si>
  <si>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</si>
  <si>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</si>
  <si>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</si>
  <si>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</si>
  <si>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</si>
  <si>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</si>
  <si>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</si>
  <si>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</si>
  <si>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</si>
  <si>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</si>
  <si>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</si>
  <si>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</si>
  <si>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</si>
  <si>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</si>
  <si>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</si>
  <si>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</si>
  <si>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</si>
  <si>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</si>
  <si>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</si>
  <si>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</si>
  <si>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</si>
  <si>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</si>
  <si>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</si>
  <si>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</si>
  <si>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</si>
  <si>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</si>
  <si>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</si>
  <si>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</si>
  <si>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</si>
  <si>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</si>
  <si>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</si>
  <si>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</si>
  <si>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</si>
  <si>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</si>
  <si>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</si>
  <si>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</si>
  <si>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</si>
  <si>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</si>
  <si>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</si>
  <si>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</si>
  <si>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</si>
  <si>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</si>
  <si>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</si>
  <si>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</si>
  <si>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</si>
  <si>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</si>
  <si>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</si>
  <si>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</si>
  <si>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</si>
  <si>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</si>
  <si>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</si>
  <si>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</si>
  <si>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</si>
  <si>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</si>
  <si>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</si>
  <si>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</si>
  <si>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</si>
  <si>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</si>
  <si>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</si>
  <si>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</si>
  <si>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</si>
  <si>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</si>
  <si>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</si>
  <si>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</si>
  <si>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</si>
  <si>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</si>
  <si>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</si>
  <si>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</si>
  <si>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</si>
  <si>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</si>
  <si>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</si>
  <si>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</si>
  <si>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</si>
  <si>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</si>
  <si>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</si>
  <si>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</si>
  <si>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</si>
  <si>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</si>
  <si>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</si>
  <si>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</si>
  <si>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</si>
  <si>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</si>
  <si>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</si>
  <si>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</si>
  <si>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</si>
  <si>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</si>
  <si>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</si>
  <si>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</si>
  <si>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</si>
  <si>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</si>
  <si>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</si>
  <si>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</si>
  <si>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</si>
  <si>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</si>
  <si>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</si>
  <si>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</si>
  <si>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</si>
  <si>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</si>
  <si>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</si>
  <si>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</si>
  <si>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</si>
  <si>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</si>
  <si>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</si>
  <si>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</si>
  <si>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</si>
  <si>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</si>
  <si>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</si>
  <si>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</si>
  <si>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</si>
  <si>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</si>
  <si>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</si>
  <si>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</si>
  <si>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</si>
  <si>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</si>
  <si>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</si>
  <si>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</si>
  <si>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</si>
  <si>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</si>
  <si>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</si>
  <si>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</si>
  <si>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</si>
  <si>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</si>
  <si>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</si>
  <si>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</si>
  <si>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</si>
  <si>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</si>
  <si>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</si>
  <si>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</si>
  <si>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</si>
  <si>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</si>
  <si>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</si>
  <si>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</si>
  <si>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</si>
  <si>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</si>
  <si>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</si>
  <si>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</si>
  <si>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</si>
  <si>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</si>
  <si>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</si>
  <si>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</si>
  <si>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</si>
  <si>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</si>
  <si>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</si>
  <si>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</si>
  <si>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</si>
  <si>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</si>
  <si>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</si>
  <si>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</si>
  <si>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</si>
  <si>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</si>
  <si>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</si>
  <si>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</si>
  <si>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</si>
  <si>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</si>
  <si>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</si>
  <si>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</si>
  <si>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</si>
  <si>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</si>
  <si>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</si>
  <si>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</si>
  <si>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</si>
  <si>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</si>
  <si>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</si>
  <si>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</si>
  <si>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</si>
  <si>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</si>
  <si>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</si>
  <si>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</si>
  <si>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</si>
  <si>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</si>
  <si>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</si>
  <si>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</si>
  <si>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</si>
  <si>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</si>
  <si>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</si>
  <si>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</si>
  <si>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</si>
  <si>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</si>
  <si>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</si>
  <si>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</si>
  <si>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</si>
  <si>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</si>
  <si>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</si>
  <si>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</si>
  <si>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</si>
  <si>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</si>
  <si>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</si>
  <si>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</si>
  <si>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</si>
  <si>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</si>
  <si>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</si>
  <si>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</si>
  <si>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</si>
  <si>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</si>
  <si>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</si>
  <si>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</si>
  <si>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</si>
  <si>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</si>
  <si>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</si>
  <si>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</si>
  <si>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</si>
  <si>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</si>
  <si>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</si>
  <si>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</si>
  <si>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</si>
  <si>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</si>
  <si>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</si>
  <si>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</si>
  <si>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</si>
  <si>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</si>
  <si>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</si>
  <si>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</si>
  <si>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</si>
  <si>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</si>
  <si>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</si>
  <si>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</si>
  <si>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</si>
  <si>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</si>
  <si>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</si>
  <si>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</si>
  <si>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</si>
  <si>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</si>
  <si>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</si>
  <si>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</si>
  <si>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</si>
  <si>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</si>
  <si>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</si>
  <si>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</si>
  <si>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</si>
  <si>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</si>
  <si>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</si>
  <si>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</si>
  <si>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</si>
  <si>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</si>
  <si>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</si>
  <si>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</si>
  <si>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</si>
  <si>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</si>
  <si>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</si>
  <si>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</si>
  <si>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</si>
  <si>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</si>
  <si>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</si>
  <si>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</si>
  <si>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</si>
  <si>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</si>
  <si>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</si>
  <si>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</si>
  <si>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</si>
  <si>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</si>
  <si>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</si>
  <si>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</si>
  <si>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</si>
  <si>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</si>
  <si>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</si>
  <si>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</si>
  <si>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</si>
  <si>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</si>
  <si>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</si>
  <si>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</si>
  <si>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</si>
  <si>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</si>
  <si>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</si>
  <si>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</si>
  <si>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</si>
  <si>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</si>
  <si>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</si>
  <si>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</si>
  <si>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</si>
  <si>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</si>
  <si>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</si>
  <si>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</si>
  <si>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</si>
  <si>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</si>
  <si>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</si>
  <si>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</si>
  <si>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</si>
  <si>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</si>
  <si>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</si>
  <si>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</si>
  <si>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</si>
  <si>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</si>
  <si>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</si>
  <si>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</si>
  <si>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</si>
  <si>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</si>
  <si>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</si>
  <si>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</si>
  <si>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</si>
  <si>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</si>
  <si>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</si>
  <si>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</si>
  <si>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</si>
  <si>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</si>
  <si>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</si>
  <si>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</si>
  <si>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</si>
  <si>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</si>
  <si>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</si>
  <si>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</si>
  <si>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</si>
  <si>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</si>
  <si>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</si>
  <si>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</si>
  <si>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</si>
  <si>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</si>
  <si>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</si>
  <si>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</si>
  <si>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</si>
  <si>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</si>
  <si>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</si>
  <si>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</si>
  <si>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</si>
  <si>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</si>
  <si>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</si>
  <si>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</si>
  <si>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</si>
  <si>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</si>
  <si>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</si>
  <si>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</si>
  <si>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</si>
  <si>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</si>
  <si>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</si>
  <si>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</si>
  <si>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</si>
  <si>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</si>
  <si>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</si>
  <si>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</si>
  <si>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</si>
  <si>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</si>
  <si>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</si>
  <si>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</si>
  <si>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</si>
  <si>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</si>
  <si>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</si>
  <si>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</si>
  <si>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</si>
  <si>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</si>
  <si>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</si>
  <si>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</si>
  <si>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</si>
  <si>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</si>
  <si>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</si>
  <si>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</si>
  <si>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</si>
  <si>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</si>
  <si>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</si>
  <si>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</si>
  <si>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</si>
  <si>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</si>
  <si>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</si>
  <si>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</si>
  <si>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</si>
  <si>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</si>
  <si>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</si>
  <si>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</si>
  <si>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</si>
  <si>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</si>
  <si>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</si>
  <si>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</si>
  <si>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</si>
  <si>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</si>
  <si>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</si>
  <si>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</si>
  <si>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</si>
  <si>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</si>
  <si>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</si>
  <si>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</si>
  <si>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</si>
  <si>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</si>
  <si>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</si>
  <si>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</si>
  <si>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</si>
  <si>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</si>
  <si>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</si>
  <si>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</si>
  <si>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</si>
  <si>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</si>
  <si>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</si>
  <si>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</si>
  <si>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</si>
  <si>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</si>
  <si>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</si>
  <si>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</si>
  <si>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</si>
  <si>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</si>
  <si>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</si>
  <si>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</si>
  <si>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</si>
  <si>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</si>
  <si>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</si>
  <si>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</si>
  <si>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</si>
  <si>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</si>
  <si>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</si>
  <si>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</si>
  <si>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</si>
  <si>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</si>
  <si>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</si>
  <si>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</si>
  <si>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</si>
  <si>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</si>
  <si>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</si>
  <si>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</si>
  <si>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</si>
  <si>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</si>
  <si>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</si>
  <si>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</si>
  <si>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</si>
  <si>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</si>
  <si>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</si>
  <si>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</si>
  <si>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</si>
  <si>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</si>
  <si>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</si>
  <si>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</si>
  <si>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</si>
  <si>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</si>
  <si>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</si>
  <si>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</si>
  <si>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</si>
  <si>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</si>
  <si>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</si>
  <si>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</si>
  <si>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</si>
  <si>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</si>
  <si>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</si>
  <si>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</si>
  <si>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</si>
  <si>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</si>
  <si>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</si>
  <si>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</si>
  <si>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</si>
  <si>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</si>
  <si>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</si>
  <si>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</si>
  <si>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</si>
  <si>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</si>
  <si>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</si>
  <si>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</si>
  <si>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</si>
  <si>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</si>
  <si>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</si>
  <si>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</si>
  <si>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</si>
  <si>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</si>
  <si>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</si>
  <si>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</si>
  <si>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</si>
  <si>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</si>
  <si>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</si>
  <si>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</si>
  <si>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</si>
  <si>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</si>
  <si>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</si>
  <si>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</si>
  <si>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</si>
  <si>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</si>
  <si>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</si>
  <si>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</si>
  <si>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</si>
  <si>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</si>
  <si>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</si>
  <si>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</si>
  <si>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</si>
  <si>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</si>
  <si>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</si>
  <si>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</si>
  <si>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</si>
  <si>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</si>
  <si>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</si>
  <si>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</si>
  <si>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</si>
  <si>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</si>
  <si>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</si>
  <si>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</si>
  <si>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</si>
  <si>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</si>
  <si>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</si>
  <si>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</si>
  <si>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</si>
  <si>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</si>
  <si>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</si>
  <si>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</si>
  <si>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</si>
  <si>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</si>
  <si>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</si>
  <si>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</si>
  <si>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</si>
  <si>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</si>
  <si>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</si>
  <si>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</si>
  <si>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</si>
  <si>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</si>
  <si>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</si>
  <si>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</si>
  <si>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</si>
  <si>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</si>
  <si>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</si>
  <si>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</si>
  <si>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</si>
  <si>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</si>
  <si>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</si>
  <si>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</si>
  <si>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</si>
  <si>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</si>
  <si>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</si>
  <si>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</si>
  <si>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</si>
  <si>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</si>
  <si>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</si>
  <si>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</si>
  <si>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</si>
  <si>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</si>
  <si>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</si>
  <si>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</si>
  <si>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</si>
  <si>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</si>
  <si>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</si>
  <si>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</si>
  <si>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</si>
  <si>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</si>
  <si>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</si>
  <si>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</si>
  <si>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</si>
  <si>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</si>
  <si>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</si>
  <si>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</si>
  <si>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</si>
  <si>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</si>
  <si>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</si>
  <si>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</si>
  <si>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</si>
  <si>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</si>
  <si>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</si>
  <si>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</si>
  <si>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</si>
  <si>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</si>
  <si>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</si>
  <si>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</si>
  <si>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</si>
  <si>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</si>
  <si>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</si>
  <si>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</si>
  <si>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</si>
  <si>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</si>
  <si>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</si>
  <si>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</si>
  <si>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</si>
  <si>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</si>
  <si>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</si>
  <si>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</si>
  <si>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</si>
  <si>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</si>
  <si>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</si>
  <si>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</si>
  <si>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</si>
  <si>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</si>
  <si>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</si>
  <si>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</si>
  <si>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</si>
  <si>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</si>
  <si>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</si>
  <si>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</si>
  <si>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</si>
  <si>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</si>
  <si>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</si>
  <si>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</si>
  <si>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</si>
  <si>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</si>
  <si>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</si>
  <si>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</si>
  <si>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</si>
  <si>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</si>
  <si>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</si>
  <si>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</si>
  <si>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</si>
  <si>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</si>
  <si>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</si>
  <si>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</si>
  <si>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</si>
  <si>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</si>
  <si>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</si>
  <si>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</si>
  <si>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</si>
  <si>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</si>
  <si>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</si>
  <si>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</si>
  <si>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</si>
  <si>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</si>
  <si>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</si>
  <si>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</si>
  <si>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</si>
  <si>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</si>
  <si>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</si>
  <si>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</si>
  <si>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</si>
  <si>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</si>
  <si>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</si>
  <si>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</si>
  <si>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</si>
  <si>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</si>
  <si>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</si>
  <si>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</si>
  <si>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</si>
  <si>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</si>
  <si>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</si>
  <si>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</si>
  <si>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</si>
  <si>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</si>
  <si>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</si>
  <si>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</si>
  <si>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</si>
  <si>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</si>
  <si>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</si>
  <si>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</si>
  <si>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</si>
  <si>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</si>
  <si>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</si>
  <si>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</si>
  <si>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</si>
  <si>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</si>
  <si>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</si>
  <si>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</si>
  <si>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</si>
  <si>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</si>
  <si>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</si>
  <si>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</si>
  <si>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</si>
  <si>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</si>
  <si>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</si>
  <si>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</si>
  <si>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</si>
  <si>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</si>
  <si>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</si>
  <si>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</si>
  <si>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</si>
  <si>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</si>
  <si>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</si>
  <si>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</si>
  <si>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</si>
  <si>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</si>
  <si>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</si>
  <si>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</si>
  <si>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</si>
  <si>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</si>
  <si>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</si>
  <si>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</si>
  <si>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</si>
  <si>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</si>
  <si>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</si>
  <si>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</si>
  <si>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</si>
  <si>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</si>
  <si>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</si>
  <si>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</si>
  <si>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</si>
  <si>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</si>
  <si>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</si>
  <si>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</si>
  <si>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</si>
  <si>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</si>
  <si>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</si>
  <si>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</si>
  <si>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</si>
  <si>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</si>
  <si>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</si>
  <si>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</si>
  <si>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</si>
  <si>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</si>
  <si>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</si>
  <si>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</si>
  <si>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</si>
  <si>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</si>
  <si>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</si>
  <si>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</si>
  <si>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</si>
  <si>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</si>
  <si>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</si>
  <si>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</si>
  <si>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</si>
  <si>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</si>
  <si>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</si>
  <si>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</si>
  <si>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</si>
  <si>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</si>
  <si>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</si>
  <si>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</si>
  <si>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</si>
  <si>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</si>
  <si>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</si>
  <si>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</si>
  <si>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</si>
  <si>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</si>
  <si>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</si>
  <si>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</si>
  <si>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</si>
  <si>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</si>
  <si>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</si>
  <si>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</si>
  <si>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</si>
  <si>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</si>
  <si>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</si>
  <si>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</si>
  <si>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</si>
  <si>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</si>
  <si>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</si>
  <si>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</si>
  <si>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</si>
  <si>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</si>
  <si>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</si>
  <si>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</si>
  <si>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</si>
  <si>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</si>
  <si>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</si>
  <si>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</si>
  <si>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</si>
  <si>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</si>
  <si>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</si>
  <si>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</si>
  <si>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</si>
  <si>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</si>
  <si>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</si>
  <si>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</si>
  <si>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</si>
  <si>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</si>
  <si>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</si>
  <si>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</si>
  <si>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</si>
  <si>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</si>
  <si>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</si>
  <si>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</si>
  <si>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</si>
  <si>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</si>
  <si>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</si>
  <si>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</si>
  <si>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</si>
  <si>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</si>
  <si>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</si>
  <si>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</si>
  <si>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</si>
  <si>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</si>
  <si>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</si>
  <si>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</si>
  <si>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</si>
  <si>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</si>
  <si>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</si>
  <si>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</si>
  <si>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</si>
  <si>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</si>
  <si>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</si>
  <si>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</si>
  <si>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</si>
  <si>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</si>
  <si>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</si>
  <si>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</si>
  <si>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</si>
  <si>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</si>
  <si>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</si>
  <si>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</si>
  <si>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</si>
  <si>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</si>
  <si>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</si>
  <si>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</si>
  <si>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</si>
  <si>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</si>
  <si>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</si>
  <si>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</si>
  <si>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</si>
  <si>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</si>
  <si>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</si>
  <si>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</si>
  <si>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</si>
  <si>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</si>
  <si>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</si>
  <si>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</si>
  <si>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</si>
  <si>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</si>
  <si>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</si>
  <si>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</si>
  <si>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</si>
  <si>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</si>
  <si>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</si>
  <si>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</si>
  <si>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</si>
  <si>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</si>
  <si>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</si>
  <si>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</si>
  <si>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</si>
  <si>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</si>
  <si>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</si>
  <si>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</si>
  <si>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</si>
  <si>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</si>
  <si>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</si>
  <si>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</si>
  <si>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</si>
  <si>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</si>
  <si>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</si>
  <si>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</si>
  <si>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</si>
  <si>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</si>
  <si>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</si>
  <si>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</si>
  <si>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</si>
  <si>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</si>
  <si>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</si>
  <si>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</si>
  <si>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</si>
  <si>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</si>
  <si>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</si>
  <si>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</si>
  <si>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</si>
  <si>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</si>
  <si>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</si>
  <si>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</si>
  <si>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</si>
  <si>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</si>
  <si>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</si>
  <si>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</si>
  <si>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</si>
  <si>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</si>
  <si>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</si>
  <si>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</si>
  <si>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</si>
  <si>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</si>
  <si>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</si>
  <si>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</si>
  <si>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</si>
  <si>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</si>
  <si>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</si>
  <si>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</si>
  <si>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</si>
  <si>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</si>
  <si>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</si>
  <si>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</si>
  <si>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</si>
  <si>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</si>
  <si>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</si>
  <si>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</si>
  <si>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</si>
  <si>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</si>
  <si>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</si>
  <si>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</si>
  <si>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</si>
  <si>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</si>
  <si>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</si>
  <si>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</si>
  <si>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</si>
  <si>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</si>
  <si>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</si>
  <si>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</si>
  <si>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</si>
  <si>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</si>
  <si>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</si>
  <si>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</si>
  <si>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</si>
  <si>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</si>
  <si>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</si>
  <si>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</si>
  <si>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</si>
  <si>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</si>
  <si>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</si>
  <si>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</si>
  <si>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</si>
  <si>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</si>
  <si>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</si>
  <si>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</si>
  <si>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</si>
  <si>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</si>
  <si>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</si>
  <si>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</si>
  <si>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</si>
  <si>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</si>
  <si>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</si>
  <si>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</si>
  <si>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</si>
  <si>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</si>
  <si>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</si>
  <si>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</si>
  <si>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</si>
  <si>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</si>
  <si>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</si>
  <si>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</si>
  <si>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</si>
  <si>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</si>
  <si>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</si>
  <si>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</si>
  <si>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</si>
  <si>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</si>
  <si>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</si>
  <si>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</si>
  <si>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</si>
  <si>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</si>
  <si>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</si>
  <si>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</si>
  <si>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</si>
  <si>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</si>
  <si>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</si>
  <si>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</si>
  <si>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</si>
  <si>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</si>
  <si>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</si>
  <si>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</si>
  <si>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</si>
  <si>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</si>
  <si>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</si>
  <si>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</si>
  <si>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</si>
  <si>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</si>
  <si>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</si>
  <si>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</si>
  <si>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</si>
  <si>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</si>
  <si>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</si>
  <si>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</si>
  <si>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</si>
  <si>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</si>
  <si>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</si>
  <si>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</si>
  <si>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</si>
  <si>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</si>
  <si>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</si>
  <si>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</si>
  <si>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</si>
  <si>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</si>
  <si>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</si>
  <si>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</si>
  <si>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</si>
  <si>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</si>
  <si>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</si>
  <si>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</si>
  <si>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</si>
  <si>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</si>
  <si>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</si>
  <si>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</si>
  <si>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</si>
  <si>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</si>
  <si>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</si>
  <si>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</si>
  <si>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</si>
  <si>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</si>
  <si>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</si>
  <si>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</si>
  <si>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</si>
  <si>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</si>
  <si>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</si>
  <si>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</si>
  <si>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</si>
  <si>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</si>
  <si>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</si>
  <si>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</si>
  <si>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</si>
  <si>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</si>
  <si>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</si>
  <si>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</si>
  <si>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</si>
  <si>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</si>
  <si>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</si>
  <si>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</si>
  <si>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</si>
  <si>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</si>
  <si>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</si>
  <si>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</si>
  <si>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</si>
  <si>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</si>
  <si>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</si>
  <si>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</si>
  <si>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</si>
  <si>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</si>
  <si>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</si>
  <si>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</si>
  <si>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</si>
  <si>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</si>
  <si>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</si>
  <si>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</si>
  <si>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</si>
  <si>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</si>
  <si>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</si>
  <si>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</si>
  <si>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</si>
  <si>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</si>
  <si>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</si>
  <si>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</si>
  <si>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</si>
  <si>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</si>
  <si>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</si>
  <si>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</si>
  <si>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</si>
  <si>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</si>
  <si>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</si>
  <si>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</si>
  <si>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</si>
  <si>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</si>
  <si>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</si>
  <si>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</si>
  <si>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</si>
  <si>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</si>
  <si>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</si>
  <si>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</si>
  <si>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</si>
  <si>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</si>
  <si>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</si>
  <si>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</si>
  <si>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</si>
  <si>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</si>
  <si>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</si>
  <si>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</si>
  <si>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</si>
  <si>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</si>
  <si>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</si>
  <si>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</si>
  <si>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</si>
  <si>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</si>
  <si>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</si>
  <si>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</si>
  <si>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</si>
  <si>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</si>
  <si>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</si>
  <si>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</si>
  <si>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</si>
  <si>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</si>
  <si>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</si>
  <si>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</si>
  <si>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</si>
  <si>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</si>
  <si>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</si>
  <si>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</si>
  <si>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</si>
  <si>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</si>
  <si>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</si>
  <si>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</si>
  <si>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</si>
  <si>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</si>
  <si>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</si>
  <si>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</si>
  <si>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</si>
  <si>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</si>
  <si>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</si>
  <si>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</si>
  <si>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</si>
  <si>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</si>
  <si>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</si>
  <si>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</si>
  <si>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</si>
  <si>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</si>
  <si>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</si>
  <si>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</si>
  <si>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</si>
  <si>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</si>
  <si>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</si>
  <si>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</si>
  <si>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</si>
  <si>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</si>
  <si>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</si>
  <si>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</si>
  <si>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</si>
  <si>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</si>
  <si>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</si>
  <si>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</si>
  <si>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</si>
  <si>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</si>
  <si>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</si>
  <si>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</si>
  <si>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</si>
  <si>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</si>
  <si>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</si>
  <si>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</si>
  <si>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</si>
  <si>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</si>
  <si>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</si>
  <si>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</si>
  <si>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</si>
  <si>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</si>
  <si>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</si>
  <si>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</si>
  <si>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</si>
  <si>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</si>
  <si>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</si>
  <si>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</si>
  <si>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</si>
  <si>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</si>
  <si>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</si>
  <si>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</si>
  <si>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</si>
  <si>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</si>
  <si>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</si>
  <si>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</si>
  <si>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</si>
  <si>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</si>
  <si>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</si>
  <si>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</si>
  <si>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</si>
  <si>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</si>
  <si>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</si>
  <si>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</si>
  <si>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</si>
  <si>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</si>
  <si>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</si>
  <si>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</si>
  <si>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</si>
  <si>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</si>
  <si>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</si>
  <si>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</si>
  <si>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</si>
  <si>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</si>
  <si>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</si>
  <si>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</si>
  <si>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</si>
  <si>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</si>
  <si>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</si>
  <si>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</si>
  <si>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</si>
  <si>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</si>
  <si>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</si>
  <si>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</si>
  <si>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</si>
  <si>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</si>
  <si>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</si>
  <si>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</si>
  <si>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</si>
  <si>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</si>
  <si>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</si>
  <si>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</si>
  <si>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</si>
  <si>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</si>
  <si>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</si>
  <si>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</si>
  <si>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</si>
  <si>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</si>
  <si>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</si>
  <si>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</si>
  <si>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</si>
  <si>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</si>
  <si>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</si>
  <si>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</si>
  <si>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</si>
  <si>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</si>
  <si>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</si>
  <si>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</si>
  <si>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</si>
  <si>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</si>
  <si>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</si>
  <si>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</si>
  <si>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</si>
  <si>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</si>
  <si>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</si>
  <si>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</si>
  <si>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</si>
  <si>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</si>
  <si>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</si>
  <si>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</si>
  <si>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</si>
  <si>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</si>
  <si>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</si>
  <si>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</si>
  <si>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</si>
  <si>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</si>
  <si>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</si>
  <si>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</si>
  <si>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</si>
  <si>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</si>
  <si>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</si>
  <si>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</si>
  <si>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</si>
  <si>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</si>
  <si>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</si>
  <si>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</si>
  <si>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</si>
  <si>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</si>
  <si>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</si>
  <si>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</si>
  <si>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</si>
  <si>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</si>
  <si>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</si>
  <si>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</si>
  <si>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</si>
  <si>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</si>
  <si>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</si>
  <si>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</si>
  <si>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</si>
  <si>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</si>
  <si>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</si>
  <si>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</si>
  <si>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</si>
  <si>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</si>
  <si>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</si>
  <si>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</si>
  <si>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</si>
  <si>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</si>
  <si>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</si>
  <si>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</si>
  <si>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</si>
  <si>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</si>
  <si>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</si>
  <si>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</si>
  <si>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</si>
  <si>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</si>
  <si>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</si>
  <si>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</si>
  <si>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</si>
  <si>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</si>
  <si>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</si>
  <si>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</si>
  <si>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</si>
  <si>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</si>
  <si>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</si>
  <si>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</si>
  <si>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</si>
  <si>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</si>
  <si>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</si>
  <si>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</si>
  <si>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</si>
  <si>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</si>
  <si>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</si>
  <si>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</si>
  <si>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</si>
  <si>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</si>
  <si>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</si>
  <si>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</si>
  <si>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</si>
  <si>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</si>
  <si>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</si>
  <si>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</si>
  <si>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</si>
  <si>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</si>
  <si>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</si>
  <si>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</si>
  <si>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</si>
  <si>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</si>
  <si>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</si>
  <si>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</si>
  <si>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</si>
  <si>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</si>
  <si>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</si>
  <si>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</si>
  <si>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</si>
  <si>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</si>
  <si>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</si>
  <si>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</si>
  <si>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</si>
  <si>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</si>
  <si>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</si>
  <si>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</si>
  <si>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</si>
  <si>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</si>
  <si>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</si>
  <si>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</si>
  <si>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</si>
  <si>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</si>
  <si>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</si>
  <si>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</si>
  <si>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</si>
  <si>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</si>
  <si>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</si>
  <si>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</si>
  <si>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</si>
  <si>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</si>
  <si>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</si>
  <si>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</si>
  <si>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</si>
  <si>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</si>
  <si>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</si>
  <si>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</si>
  <si>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</si>
  <si>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</si>
  <si>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</si>
  <si>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</si>
  <si>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</si>
  <si>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</si>
  <si>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</si>
  <si>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</si>
  <si>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</si>
  <si>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</si>
  <si>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</si>
  <si>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</si>
  <si>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</si>
  <si>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</si>
  <si>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</si>
  <si>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</si>
  <si>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</si>
  <si>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</si>
  <si>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</si>
  <si>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</si>
  <si>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</si>
  <si>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</si>
  <si>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</si>
  <si>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</si>
  <si>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</si>
  <si>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</si>
  <si>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</si>
  <si>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</si>
  <si>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</si>
  <si>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</si>
  <si>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</si>
  <si>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</si>
  <si>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</si>
  <si>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</si>
  <si>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</si>
  <si>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</si>
  <si>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</si>
  <si>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</si>
  <si>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</si>
  <si>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</si>
  <si>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</si>
  <si>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</si>
  <si>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</si>
  <si>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</si>
  <si>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</si>
  <si>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</si>
  <si>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</si>
  <si>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</si>
  <si>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</si>
  <si>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</si>
  <si>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</si>
  <si>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</si>
  <si>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</si>
  <si>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</si>
  <si>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</si>
  <si>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</si>
  <si>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</si>
  <si>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</si>
  <si>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</si>
  <si>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</si>
  <si>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</si>
  <si>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</si>
  <si>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</si>
  <si>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</si>
  <si>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</si>
  <si>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</si>
  <si>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</si>
  <si>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</si>
  <si>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</si>
  <si>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</si>
  <si>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</si>
  <si>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</si>
  <si>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</si>
  <si>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</si>
  <si>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</si>
  <si>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</si>
  <si>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</si>
  <si>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</si>
  <si>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</si>
  <si>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</si>
  <si>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</si>
  <si>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</si>
  <si>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</si>
  <si>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</si>
  <si>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</si>
  <si>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</si>
  <si>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</si>
  <si>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</si>
  <si>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</si>
  <si>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</si>
  <si>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</si>
  <si>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</si>
  <si>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</si>
  <si>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</si>
  <si>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</si>
  <si>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</si>
  <si>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</si>
  <si>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</si>
  <si>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</si>
  <si>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</si>
  <si>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</si>
  <si>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</si>
  <si>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</si>
  <si>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</si>
  <si>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</si>
  <si>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</si>
  <si>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</si>
  <si>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</si>
  <si>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</si>
  <si>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</si>
  <si>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</si>
  <si>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</si>
  <si>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</si>
  <si>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</si>
  <si>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</si>
  <si>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</si>
  <si>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</si>
  <si>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</si>
  <si>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</si>
  <si>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</si>
  <si>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</si>
  <si>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</si>
  <si>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</si>
  <si>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</si>
  <si>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</si>
  <si>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</si>
  <si>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</si>
  <si>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</si>
  <si>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</si>
  <si>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</si>
  <si>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</si>
  <si>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</si>
  <si>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</si>
  <si>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</si>
  <si>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</si>
  <si>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</si>
  <si>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</si>
  <si>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</si>
  <si>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</si>
  <si>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</si>
  <si>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</si>
  <si>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</si>
  <si>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</si>
  <si>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</si>
  <si>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</si>
  <si>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</si>
  <si>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</si>
  <si>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</si>
  <si>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</si>
  <si>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</si>
  <si>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</si>
  <si>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</si>
  <si>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</si>
  <si>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</si>
  <si>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</si>
  <si>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</si>
  <si>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</si>
  <si>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</si>
  <si>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</si>
  <si>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</si>
  <si>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</si>
  <si>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</si>
  <si>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</si>
  <si>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</si>
  <si>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</si>
  <si>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</si>
  <si>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</si>
  <si>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</si>
  <si>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</si>
  <si>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</si>
  <si>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</si>
  <si>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</si>
  <si>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</si>
  <si>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</si>
  <si>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</si>
  <si>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</si>
  <si>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</si>
  <si>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</si>
  <si>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</si>
  <si>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</si>
  <si>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</si>
  <si>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</si>
  <si>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</si>
  <si>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</si>
  <si>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</si>
  <si>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</si>
  <si>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</si>
  <si>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</si>
  <si>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</si>
  <si>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</si>
  <si>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</si>
  <si>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</si>
  <si>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</si>
  <si>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</si>
  <si>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</si>
  <si>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</si>
  <si>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</si>
  <si>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</si>
  <si>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</si>
  <si>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</si>
  <si>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</si>
  <si>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</si>
  <si>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</si>
  <si>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</si>
  <si>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</si>
  <si>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</si>
  <si>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</si>
  <si>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</si>
  <si>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</si>
  <si>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</si>
  <si>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</si>
  <si>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</si>
  <si>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</si>
  <si>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</si>
  <si>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</si>
  <si>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</si>
  <si>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</si>
  <si>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</si>
  <si>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</si>
  <si>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</si>
  <si>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</si>
  <si>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</si>
  <si>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</si>
  <si>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</si>
  <si>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</si>
  <si>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</si>
  <si>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</si>
  <si>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</si>
  <si>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</si>
  <si>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</si>
  <si>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</si>
  <si>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</si>
  <si>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</si>
  <si>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</si>
  <si>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</si>
  <si>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</si>
  <si>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</si>
  <si>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</si>
  <si>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</si>
  <si>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</si>
  <si>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</si>
  <si>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</si>
  <si>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</si>
  <si>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</si>
  <si>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</si>
  <si>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</si>
  <si>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</si>
  <si>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</si>
  <si>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</si>
  <si>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</si>
  <si>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</si>
  <si>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</si>
  <si>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</si>
  <si>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</si>
  <si>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</si>
  <si>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</si>
  <si>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</si>
  <si>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</si>
  <si>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</si>
  <si>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</si>
  <si>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</si>
  <si>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</si>
  <si>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</si>
  <si>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</si>
  <si>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</si>
  <si>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</si>
  <si>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</si>
  <si>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</si>
  <si>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</si>
  <si>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</si>
  <si>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</si>
  <si>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</si>
  <si>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</si>
  <si>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</si>
  <si>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</si>
  <si>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</si>
  <si>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</si>
  <si>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</si>
  <si>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</si>
  <si>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</si>
  <si>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</si>
  <si>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</si>
  <si>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</si>
  <si>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</si>
  <si>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</si>
  <si>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</si>
  <si>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</si>
  <si>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</si>
  <si>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</si>
  <si>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</si>
  <si>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</si>
  <si>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</si>
  <si>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</si>
  <si>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</si>
  <si>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</si>
  <si>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</si>
  <si>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</si>
  <si>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</si>
  <si>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</si>
  <si>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</si>
  <si>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</si>
  <si>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</si>
  <si>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</si>
  <si>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</si>
  <si>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</si>
  <si>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</si>
  <si>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</si>
  <si>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</si>
  <si>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</si>
  <si>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</si>
  <si>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</si>
  <si>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</si>
  <si>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</si>
  <si>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</si>
  <si>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</si>
  <si>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</si>
  <si>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</si>
  <si>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</si>
  <si>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</si>
  <si>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</si>
  <si>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</si>
  <si>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</si>
  <si>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</si>
  <si>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</si>
  <si>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</si>
  <si>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</si>
  <si>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</si>
  <si>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</si>
  <si>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</si>
  <si>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</si>
  <si>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</si>
  <si>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</si>
  <si>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</si>
  <si>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</si>
  <si>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</si>
  <si>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</si>
  <si>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</si>
  <si>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</si>
  <si>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</si>
  <si>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</si>
  <si>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</si>
  <si>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</si>
  <si>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</si>
  <si>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</si>
  <si>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</si>
  <si>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</si>
  <si>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</si>
  <si>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</si>
  <si>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</si>
  <si>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</si>
  <si>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</si>
  <si>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</si>
  <si>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</si>
  <si>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</si>
  <si>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</si>
  <si>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</si>
  <si>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</si>
  <si>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</si>
  <si>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</si>
  <si>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</si>
  <si>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</si>
  <si>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</si>
  <si>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</si>
  <si>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</si>
  <si>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</si>
  <si>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</si>
  <si>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</si>
  <si>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</si>
  <si>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</si>
  <si>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</si>
  <si>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</si>
  <si>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</si>
  <si>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</si>
  <si>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</si>
  <si>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</si>
  <si>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</si>
  <si>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</si>
  <si>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</si>
  <si>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</si>
  <si>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</si>
  <si>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</si>
  <si>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</si>
  <si>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</si>
  <si>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</si>
  <si>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</si>
  <si>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</si>
  <si>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</si>
  <si>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</si>
  <si>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</si>
  <si>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</si>
  <si>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</si>
  <si>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</si>
  <si>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</si>
  <si>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</si>
  <si>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</si>
  <si>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</si>
  <si>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</si>
  <si>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</si>
  <si>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</si>
  <si>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</si>
  <si>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</si>
  <si>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</si>
  <si>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</si>
  <si>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</si>
  <si>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</si>
  <si>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</si>
  <si>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</si>
  <si>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</si>
  <si>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</si>
  <si>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</si>
  <si>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</si>
  <si>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</si>
  <si>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</si>
  <si>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</si>
  <si>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</si>
  <si>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</si>
  <si>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</si>
  <si>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</si>
  <si>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</si>
  <si>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</si>
  <si>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</si>
  <si>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</si>
  <si>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</si>
  <si>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</si>
  <si>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</si>
  <si>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</si>
  <si>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</si>
  <si>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</si>
  <si>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</si>
  <si>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</si>
  <si>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</si>
  <si>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</si>
  <si>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</si>
  <si>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</si>
  <si>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</si>
  <si>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</si>
  <si>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</si>
  <si>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</si>
  <si>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</si>
  <si>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</si>
  <si>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</si>
  <si>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</si>
  <si>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</si>
  <si>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</si>
  <si>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</si>
  <si>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</si>
  <si>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</si>
  <si>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</si>
  <si>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</si>
  <si>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</si>
  <si>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</si>
  <si>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</si>
  <si>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</si>
  <si>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</si>
  <si>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</si>
  <si>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</si>
  <si>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</si>
  <si>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</si>
  <si>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</si>
  <si>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</si>
  <si>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</si>
  <si>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</si>
  <si>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</si>
  <si>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</si>
  <si>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</si>
  <si>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</si>
  <si>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</si>
  <si>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</si>
  <si>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</si>
  <si>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</si>
  <si>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</si>
  <si>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</si>
  <si>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</si>
  <si>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</si>
  <si>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</si>
  <si>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</si>
  <si>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</si>
  <si>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</si>
  <si>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</si>
  <si>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</si>
  <si>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</si>
  <si>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</si>
  <si>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</si>
  <si>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</si>
  <si>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</si>
  <si>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</si>
  <si>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</si>
  <si>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</si>
  <si>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</si>
  <si>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</si>
  <si>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</si>
  <si>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</si>
  <si>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</si>
  <si>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</si>
  <si>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</si>
  <si>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</si>
  <si>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</si>
  <si>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</si>
  <si>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</si>
  <si>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</si>
  <si>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</si>
  <si>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</si>
  <si>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</si>
  <si>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</si>
  <si>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</si>
  <si>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</si>
  <si>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</si>
  <si>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</si>
  <si>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</si>
  <si>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</si>
  <si>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</si>
  <si>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</si>
  <si>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</si>
  <si>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</si>
  <si>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</si>
  <si>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</si>
  <si>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</si>
  <si>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</si>
  <si>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</si>
  <si>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</si>
  <si>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</si>
  <si>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</si>
  <si>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</si>
  <si>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</si>
  <si>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</si>
  <si>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</si>
  <si>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</si>
  <si>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</si>
  <si>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</si>
  <si>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</si>
  <si>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</si>
  <si>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</si>
  <si>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</si>
  <si>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</si>
  <si>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</si>
  <si>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</si>
  <si>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</si>
  <si>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</si>
  <si>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</si>
  <si>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</si>
  <si>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</si>
  <si>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</si>
  <si>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</si>
  <si>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</si>
  <si>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</si>
  <si>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</si>
  <si>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</si>
  <si>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</si>
  <si>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</si>
  <si>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</si>
  <si>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</si>
  <si>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</si>
  <si>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</si>
  <si>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</si>
  <si>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</si>
  <si>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</si>
  <si>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</si>
  <si>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</si>
  <si>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</si>
  <si>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</si>
  <si>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</si>
  <si>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</si>
  <si>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</si>
  <si>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</si>
  <si>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</si>
  <si>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</si>
  <si>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</si>
  <si>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</si>
  <si>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</si>
  <si>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</si>
  <si>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</si>
  <si>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</si>
  <si>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</si>
  <si>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</si>
  <si>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</si>
  <si>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</si>
  <si>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</si>
  <si>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</si>
  <si>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</si>
  <si>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</si>
  <si>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</si>
  <si>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</si>
  <si>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</si>
  <si>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</si>
  <si>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</si>
  <si>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</si>
  <si>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</si>
  <si>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</si>
  <si>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</si>
  <si>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</si>
  <si>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</si>
  <si>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</si>
  <si>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</si>
  <si>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</si>
  <si>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</si>
  <si>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</si>
  <si>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</si>
  <si>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</si>
  <si>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</si>
  <si>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</si>
  <si>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</si>
  <si>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</si>
  <si>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</si>
  <si>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</si>
  <si>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</si>
  <si>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</si>
  <si>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</si>
  <si>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</si>
  <si>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</si>
  <si>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</si>
  <si>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</si>
  <si>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</si>
  <si>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</si>
  <si>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</si>
  <si>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</si>
  <si>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</si>
  <si>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</si>
  <si>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</si>
  <si>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</si>
  <si>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</si>
  <si>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</si>
  <si>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</si>
  <si>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</si>
  <si>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</si>
  <si>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</si>
  <si>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</si>
  <si>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</si>
  <si>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</si>
  <si>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</si>
  <si>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</si>
  <si>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</si>
  <si>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</si>
  <si>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</si>
  <si>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</si>
  <si>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</si>
  <si>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</si>
  <si>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</si>
  <si>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</si>
  <si>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</si>
  <si>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</si>
  <si>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</si>
  <si>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</si>
  <si>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</si>
  <si>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</si>
  <si>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</si>
  <si>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</si>
  <si>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</si>
  <si>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</si>
  <si>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</si>
  <si>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</si>
  <si>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</si>
  <si>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</si>
  <si>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</si>
  <si>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</si>
  <si>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</si>
  <si>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</si>
  <si>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</si>
  <si>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</si>
  <si>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</si>
  <si>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</si>
  <si>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</si>
  <si>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</si>
  <si>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</si>
  <si>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</si>
  <si>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</si>
  <si>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</si>
  <si>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</si>
  <si>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</si>
  <si>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</si>
  <si>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</si>
  <si>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</si>
  <si>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</si>
  <si>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</si>
  <si>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</si>
  <si>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</si>
  <si>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</si>
  <si>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</si>
  <si>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</si>
  <si>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</si>
  <si>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</si>
  <si>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</si>
  <si>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</si>
  <si>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</si>
  <si>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</si>
  <si>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</si>
  <si>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</si>
  <si>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</si>
  <si>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</si>
  <si>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</si>
  <si>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</si>
  <si>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</si>
  <si>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</si>
  <si>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</si>
  <si>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</si>
  <si>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</si>
  <si>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</si>
  <si>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</si>
  <si>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</si>
  <si>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</si>
  <si>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</si>
  <si>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</si>
  <si>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</si>
  <si>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</si>
  <si>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</si>
  <si>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</si>
  <si>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</si>
  <si>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</si>
  <si>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</si>
  <si>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</si>
  <si>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</si>
  <si>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</si>
  <si>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</si>
  <si>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</si>
  <si>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</si>
  <si>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</si>
  <si>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</si>
  <si>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</si>
  <si>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</si>
  <si>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</si>
  <si>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</si>
  <si>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</si>
  <si>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</si>
  <si>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</si>
  <si>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</si>
  <si>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</si>
  <si>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</si>
  <si>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</si>
  <si>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</si>
  <si>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</si>
  <si>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</si>
  <si>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</si>
  <si>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</si>
  <si>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</si>
  <si>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</si>
  <si>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</si>
  <si>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</si>
  <si>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</si>
  <si>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</si>
  <si>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</si>
  <si>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</si>
  <si>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</si>
  <si>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</si>
  <si>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</si>
  <si>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</si>
  <si>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</si>
  <si>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</si>
  <si>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</si>
  <si>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</si>
  <si>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</si>
  <si>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</si>
  <si>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</si>
  <si>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</si>
  <si>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</si>
  <si>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</si>
  <si>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</si>
  <si>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</si>
  <si>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</si>
  <si>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</si>
  <si>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</si>
  <si>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</si>
  <si>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</si>
  <si>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</si>
  <si>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</si>
  <si>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</si>
  <si>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</si>
  <si>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</si>
  <si>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</si>
  <si>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</si>
  <si>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</si>
  <si>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</si>
  <si>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</si>
  <si>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</si>
  <si>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</si>
  <si>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</si>
  <si>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</si>
  <si>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</si>
  <si>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</si>
  <si>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</si>
  <si>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</si>
  <si>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</si>
  <si>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</si>
  <si>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</si>
  <si>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</si>
  <si>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</si>
  <si>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</si>
  <si>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</si>
  <si>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</si>
  <si>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</si>
  <si>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</si>
  <si>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</si>
  <si>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</si>
  <si>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</si>
  <si>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</si>
  <si>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</si>
  <si>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</si>
  <si>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</si>
  <si>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</si>
  <si>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</si>
  <si>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</si>
  <si>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</si>
  <si>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</si>
  <si>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</si>
  <si>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</si>
  <si>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</si>
  <si>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</si>
  <si>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</si>
  <si>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</si>
  <si>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</si>
  <si>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</si>
  <si>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</si>
  <si>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</si>
  <si>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</si>
  <si>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</si>
  <si>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</si>
  <si>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</si>
  <si>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</si>
  <si>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</si>
  <si>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</si>
  <si>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</si>
  <si>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</si>
  <si>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</si>
  <si>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</si>
  <si>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</si>
  <si>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</si>
  <si>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</si>
  <si>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</si>
  <si>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</si>
  <si>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</si>
  <si>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</si>
  <si>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</si>
  <si>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</si>
  <si>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</si>
  <si>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</si>
  <si>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</si>
  <si>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</si>
  <si>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</si>
  <si>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</si>
  <si>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</si>
  <si>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</si>
  <si>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</si>
  <si>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</si>
  <si>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</si>
  <si>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</si>
  <si>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</si>
  <si>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</si>
  <si>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</si>
  <si>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</si>
  <si>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</si>
  <si>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</si>
  <si>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</si>
  <si>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</si>
  <si>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</si>
  <si>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</si>
  <si>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</si>
  <si>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</si>
  <si>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</si>
  <si>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</si>
  <si>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</si>
  <si>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</si>
  <si>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</si>
  <si>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</si>
  <si>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</si>
  <si>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</si>
  <si>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</si>
  <si>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</si>
  <si>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</si>
  <si>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</si>
  <si>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</si>
  <si>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</si>
  <si>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</si>
  <si>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</si>
  <si>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</si>
  <si>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</si>
  <si>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</si>
  <si>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</si>
  <si>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</si>
  <si>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</si>
  <si>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</si>
  <si>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</si>
  <si>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</si>
  <si>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</si>
  <si>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</si>
  <si>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</si>
  <si>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</si>
  <si>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</si>
  <si>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</si>
  <si>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</si>
  <si>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</si>
  <si>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</si>
  <si>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</si>
  <si>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</si>
  <si>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</si>
  <si>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</si>
  <si>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</si>
  <si>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</si>
  <si>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</si>
  <si>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</si>
  <si>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</si>
  <si>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</si>
  <si>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</si>
  <si>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</si>
  <si>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</si>
  <si>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</si>
  <si>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</si>
  <si>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</si>
  <si>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</si>
  <si>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</si>
  <si>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</si>
  <si>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</si>
  <si>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</si>
  <si>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</si>
  <si>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</si>
  <si>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</si>
  <si>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</si>
  <si>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</si>
  <si>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</si>
  <si>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</si>
  <si>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</si>
  <si>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</si>
  <si>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</si>
  <si>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</si>
  <si>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</si>
  <si>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</si>
  <si>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</si>
  <si>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</si>
  <si>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</si>
  <si>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</si>
  <si>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</si>
  <si>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</si>
  <si>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</si>
  <si>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</si>
  <si>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</si>
  <si>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</si>
  <si>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</si>
  <si>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</si>
  <si>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</si>
  <si>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</si>
  <si>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</si>
  <si>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</si>
  <si>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</si>
  <si>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</si>
  <si>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</si>
  <si>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</si>
  <si>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</si>
  <si>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</si>
  <si>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</si>
  <si>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</si>
  <si>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</si>
  <si>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</si>
  <si>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</si>
  <si>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</si>
  <si>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</si>
  <si>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</si>
  <si>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</si>
  <si>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</si>
  <si>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</si>
  <si>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</si>
  <si>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</si>
  <si>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</si>
  <si>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</si>
  <si>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</si>
  <si>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</si>
  <si>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</si>
  <si>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</si>
  <si>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</si>
  <si>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</si>
  <si>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</si>
  <si>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</si>
  <si>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</si>
  <si>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</si>
  <si>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</si>
  <si>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</si>
  <si>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</si>
  <si>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</si>
  <si>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</si>
  <si>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</si>
  <si>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</si>
  <si>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</si>
  <si>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</si>
  <si>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</si>
  <si>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</si>
  <si>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</si>
  <si>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</si>
  <si>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</si>
  <si>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</si>
  <si>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</si>
  <si>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</si>
  <si>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</si>
  <si>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</si>
  <si>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</si>
  <si>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</si>
  <si>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</si>
  <si>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</si>
  <si>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</si>
  <si>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</si>
  <si>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</si>
  <si>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</si>
  <si>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</si>
  <si>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</si>
  <si>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</si>
  <si>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</si>
  <si>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</si>
  <si>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</si>
  <si>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</si>
  <si>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</si>
  <si>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</si>
  <si>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</si>
  <si>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</si>
  <si>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</si>
  <si>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</si>
  <si>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</si>
  <si>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</si>
  <si>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</si>
  <si>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</si>
  <si>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</si>
  <si>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</si>
  <si>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</si>
  <si>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</si>
  <si>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</si>
  <si>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</si>
  <si>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</si>
  <si>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</si>
  <si>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</si>
  <si>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</si>
  <si>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</si>
  <si>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</si>
  <si>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</si>
  <si>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</si>
  <si>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</si>
  <si>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</si>
  <si>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</si>
  <si>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</si>
  <si>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</si>
  <si>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</si>
  <si>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</si>
  <si>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</si>
  <si>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</si>
  <si>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</si>
  <si>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</si>
  <si>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</si>
  <si>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</si>
  <si>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</si>
  <si>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</si>
  <si>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</si>
  <si>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</si>
  <si>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</si>
  <si>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</si>
  <si>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</si>
  <si>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</si>
  <si>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</si>
  <si>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</si>
  <si>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</si>
  <si>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</si>
  <si>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</si>
  <si>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</si>
  <si>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</si>
  <si>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</si>
  <si>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</si>
  <si>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</si>
  <si>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</si>
  <si>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</si>
  <si>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</si>
  <si>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</si>
  <si>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</si>
  <si>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</si>
  <si>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</si>
  <si>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</si>
  <si>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</si>
  <si>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</si>
  <si>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</si>
  <si>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</si>
  <si>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</si>
  <si>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</si>
  <si>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</si>
  <si>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</si>
  <si>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</si>
  <si>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</si>
  <si>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</si>
  <si>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</si>
  <si>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</si>
  <si>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</si>
  <si>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</si>
  <si>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</si>
  <si>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</si>
  <si>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</si>
  <si>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</si>
  <si>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</si>
  <si>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</si>
  <si>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</si>
  <si>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</si>
  <si>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</si>
  <si>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</si>
  <si>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</si>
  <si>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</si>
  <si>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</si>
  <si>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</si>
  <si>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</si>
  <si>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</si>
  <si>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</si>
  <si>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</si>
  <si>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</si>
  <si>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</si>
  <si>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</si>
  <si>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</si>
  <si>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</si>
  <si>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</si>
  <si>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</si>
  <si>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</si>
  <si>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</si>
  <si>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</si>
  <si>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</si>
  <si>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</si>
  <si>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</si>
  <si>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</si>
  <si>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</si>
  <si>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</si>
  <si>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</si>
  <si>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</si>
  <si>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</si>
  <si>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</si>
  <si>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</si>
  <si>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</si>
  <si>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</si>
  <si>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</si>
  <si>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</si>
  <si>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</si>
  <si>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</si>
  <si>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</si>
  <si>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</si>
  <si>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</si>
  <si>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</si>
  <si>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</si>
  <si>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</si>
  <si>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</si>
  <si>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</si>
  <si>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</si>
  <si>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</si>
  <si>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</si>
  <si>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</si>
  <si>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</si>
  <si>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</si>
  <si>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</si>
  <si>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</si>
  <si>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</si>
  <si>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</si>
  <si>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</si>
  <si>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</si>
  <si>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</si>
  <si>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</si>
  <si>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</si>
  <si>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</si>
  <si>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</si>
  <si>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</si>
  <si>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</si>
  <si>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</si>
  <si>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</si>
  <si>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</si>
  <si>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</si>
  <si>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</si>
  <si>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</si>
  <si>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</si>
  <si>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</si>
  <si>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</si>
  <si>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</si>
  <si>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</si>
  <si>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</si>
  <si>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</si>
  <si>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</si>
  <si>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</si>
  <si>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</si>
  <si>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</si>
  <si>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</si>
  <si>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</si>
  <si>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</si>
  <si>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</si>
  <si>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</si>
  <si>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</si>
  <si>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</si>
  <si>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</si>
  <si>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</si>
  <si>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</si>
  <si>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</si>
  <si>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</si>
  <si>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</si>
  <si>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</si>
  <si>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</si>
  <si>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</si>
  <si>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</si>
  <si>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</si>
  <si>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</si>
  <si>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</si>
  <si>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</si>
  <si>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</si>
  <si>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</si>
  <si>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</si>
  <si>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</si>
  <si>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</si>
  <si>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</si>
  <si>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</si>
  <si>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</si>
  <si>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</si>
  <si>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</si>
  <si>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</si>
  <si>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</si>
  <si>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</si>
  <si>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</si>
  <si>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</si>
  <si>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</si>
  <si>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</si>
  <si>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</si>
  <si>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</si>
  <si>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</si>
  <si>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</si>
  <si>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</si>
  <si>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</si>
  <si>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</si>
  <si>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</si>
  <si>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</si>
  <si>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</si>
  <si>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</si>
  <si>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</si>
  <si>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</si>
  <si>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</si>
  <si>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</si>
  <si>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</si>
  <si>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</si>
  <si>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</si>
  <si>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</si>
  <si>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</si>
  <si>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</si>
  <si>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</si>
  <si>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</si>
  <si>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</si>
  <si>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</si>
  <si>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</si>
  <si>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</si>
  <si>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</si>
  <si>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</si>
  <si>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</si>
  <si>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</si>
  <si>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</si>
  <si>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</si>
  <si>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</si>
  <si>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</si>
  <si>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</si>
  <si>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</si>
  <si>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</si>
  <si>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</si>
  <si>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</si>
  <si>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</si>
  <si>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</si>
  <si>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</si>
  <si>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</si>
  <si>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</si>
  <si>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</si>
  <si>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</si>
  <si>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</si>
  <si>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</si>
  <si>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</si>
  <si>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</si>
  <si>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</si>
  <si>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</si>
  <si>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</si>
  <si>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</si>
  <si>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</si>
  <si>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</si>
  <si>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</si>
  <si>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</si>
  <si>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</si>
  <si>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</si>
  <si>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</si>
  <si>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</si>
  <si>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</si>
  <si>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</si>
  <si>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</si>
  <si>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</si>
  <si>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</si>
  <si>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</si>
  <si>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</si>
  <si>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</si>
  <si>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</si>
  <si>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</si>
  <si>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</si>
  <si>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</si>
  <si>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</si>
  <si>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</si>
  <si>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</si>
  <si>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</si>
  <si>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</si>
  <si>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</si>
  <si>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</si>
  <si>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</si>
  <si>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</si>
  <si>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</si>
  <si>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</si>
  <si>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</si>
  <si>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</si>
  <si>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</si>
  <si>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</si>
  <si>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</si>
  <si>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</si>
  <si>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</si>
  <si>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</si>
  <si>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</si>
  <si>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</si>
  <si>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</si>
  <si>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</si>
  <si>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</si>
  <si>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</si>
  <si>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</si>
  <si>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</si>
  <si>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</si>
  <si>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</si>
  <si>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</si>
  <si>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</si>
  <si>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</si>
  <si>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</si>
  <si>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</si>
  <si>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</si>
  <si>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</si>
  <si>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</si>
  <si>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</si>
  <si>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</si>
  <si>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</si>
  <si>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</si>
  <si>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</si>
  <si>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</si>
  <si>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</si>
  <si>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</si>
  <si>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</si>
  <si>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</si>
  <si>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</si>
  <si>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</si>
  <si>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</si>
  <si>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</si>
  <si>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</si>
  <si>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</si>
  <si>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</si>
  <si>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</si>
  <si>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</si>
  <si>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</si>
  <si>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</si>
  <si>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</si>
  <si>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</si>
  <si>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</si>
  <si>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</si>
  <si>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</si>
  <si>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</si>
  <si>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</si>
  <si>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</si>
  <si>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</si>
  <si>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</si>
  <si>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</si>
  <si>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</si>
  <si>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</si>
  <si>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</si>
  <si>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</si>
  <si>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</si>
  <si>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</si>
  <si>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</si>
  <si>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</si>
  <si>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</si>
  <si>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</si>
  <si>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</si>
  <si>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</si>
  <si>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</si>
  <si>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</si>
  <si>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</si>
  <si>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</si>
  <si>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</si>
  <si>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</si>
  <si>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</si>
  <si>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</si>
  <si>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</si>
  <si>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</si>
  <si>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</si>
  <si>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</si>
  <si>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</si>
  <si>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</si>
  <si>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</si>
  <si>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</si>
  <si>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</si>
  <si>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</si>
  <si>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</si>
  <si>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</si>
  <si>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</si>
  <si>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</si>
  <si>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</si>
  <si>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</si>
  <si>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</si>
  <si>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</si>
  <si>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</si>
  <si>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</si>
  <si>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</si>
  <si>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</si>
  <si>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</si>
  <si>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</si>
  <si>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</si>
  <si>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</si>
  <si>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</si>
  <si>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</si>
  <si>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</si>
  <si>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</si>
  <si>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</si>
  <si>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</si>
  <si>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</si>
  <si>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</si>
  <si>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</si>
  <si>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</si>
  <si>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</si>
  <si>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</si>
  <si>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</si>
  <si>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</si>
  <si>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</si>
  <si>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</si>
  <si>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</si>
  <si>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</si>
  <si>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</si>
  <si>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</si>
  <si>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</si>
  <si>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</si>
  <si>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</si>
  <si>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</si>
  <si>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</si>
  <si>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</si>
  <si>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</si>
  <si>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</si>
  <si>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</si>
  <si>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</si>
  <si>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</si>
  <si>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</si>
  <si>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</si>
  <si>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</si>
  <si>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</si>
  <si>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</si>
  <si>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</si>
  <si>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</si>
  <si>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</si>
  <si>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</si>
  <si>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</si>
  <si>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</si>
  <si>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</si>
  <si>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</si>
  <si>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</si>
  <si>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</si>
  <si>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</si>
  <si>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</si>
  <si>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</si>
  <si>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</si>
  <si>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</si>
  <si>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</si>
  <si>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</si>
  <si>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</si>
  <si>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</si>
  <si>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</si>
  <si>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</si>
  <si>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</si>
  <si>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</si>
  <si>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</si>
  <si>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</si>
  <si>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</si>
  <si>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</si>
  <si>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</si>
  <si>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</si>
  <si>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</si>
  <si>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</si>
  <si>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</si>
  <si>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</si>
  <si>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</si>
  <si>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</si>
  <si>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</si>
  <si>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</si>
  <si>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</si>
  <si>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</si>
  <si>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</si>
  <si>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</si>
  <si>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</si>
  <si>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</si>
  <si>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</si>
  <si>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</si>
  <si>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</si>
  <si>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</si>
  <si>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</si>
  <si>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</si>
  <si>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</si>
  <si>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</si>
  <si>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</si>
  <si>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</si>
  <si>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</si>
  <si>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</si>
  <si>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</si>
  <si>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</si>
  <si>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</si>
  <si>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</si>
  <si>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</si>
  <si>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</si>
  <si>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</si>
  <si>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</si>
  <si>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</si>
  <si>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</si>
  <si>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</si>
  <si>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</si>
  <si>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</si>
  <si>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</si>
  <si>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</si>
  <si>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</si>
  <si>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</si>
  <si>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</si>
  <si>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</si>
  <si>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</si>
  <si>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</si>
  <si>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</si>
  <si>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</si>
  <si>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</si>
  <si>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</si>
  <si>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</si>
  <si>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</si>
  <si>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</si>
  <si>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</si>
  <si>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</si>
  <si>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</si>
  <si>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</si>
  <si>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</si>
  <si>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</si>
  <si>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</si>
  <si>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</si>
  <si>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</si>
  <si>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</si>
  <si>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</si>
  <si>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</si>
  <si>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</si>
  <si>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</si>
  <si>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</si>
  <si>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</si>
  <si>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</si>
  <si>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</si>
  <si>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</si>
  <si>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</si>
  <si>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</si>
  <si>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</si>
  <si>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</si>
  <si>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</si>
  <si>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</si>
  <si>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</si>
  <si>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</si>
  <si>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</si>
  <si>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</si>
  <si>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</si>
  <si>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</si>
  <si>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</si>
  <si>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</si>
  <si>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</si>
  <si>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</si>
  <si>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</si>
  <si>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</si>
  <si>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</si>
  <si>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</si>
  <si>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</si>
  <si>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</si>
  <si>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</si>
  <si>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</si>
  <si>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</si>
  <si>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</si>
  <si>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</si>
  <si>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</si>
  <si>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</si>
  <si>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</si>
  <si>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</si>
  <si>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</si>
  <si>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</si>
  <si>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</si>
  <si>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</si>
  <si>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</si>
  <si>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</si>
  <si>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</si>
  <si>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</si>
  <si>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</si>
  <si>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</si>
  <si>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</si>
  <si>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</si>
  <si>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</si>
  <si>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</si>
  <si>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</si>
  <si>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</si>
  <si>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</si>
  <si>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</si>
  <si>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</si>
  <si>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</si>
  <si>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</si>
  <si>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</si>
  <si>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</si>
  <si>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</si>
  <si>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</si>
  <si>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</si>
  <si>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</si>
  <si>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</si>
  <si>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</si>
  <si>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</si>
  <si>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</si>
  <si>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</si>
  <si>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</si>
  <si>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</si>
  <si>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</si>
  <si>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</si>
  <si>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</si>
  <si>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</si>
  <si>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</si>
  <si>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</si>
  <si>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</si>
  <si>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</si>
  <si>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</si>
  <si>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</si>
  <si>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</si>
  <si>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</si>
  <si>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</si>
  <si>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</si>
  <si>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</si>
  <si>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</si>
  <si>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</si>
  <si>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</si>
  <si>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</si>
  <si>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</si>
  <si>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</si>
  <si>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</si>
  <si>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</si>
  <si>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</si>
  <si>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</si>
  <si>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</si>
  <si>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</si>
  <si>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</si>
  <si>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</si>
  <si>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</si>
  <si>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</si>
  <si>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</si>
  <si>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</si>
  <si>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</si>
  <si>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</si>
  <si>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</si>
  <si>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</si>
  <si>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</si>
  <si>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</si>
  <si>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</si>
  <si>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</si>
  <si>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</si>
  <si>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</si>
  <si>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</si>
  <si>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</si>
  <si>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</si>
  <si>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</si>
  <si>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</si>
  <si>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</si>
  <si>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</si>
  <si>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</si>
  <si>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</si>
  <si>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</si>
  <si>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</si>
  <si>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</si>
  <si>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</si>
  <si>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</si>
  <si>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</si>
  <si>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</si>
  <si>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</si>
  <si>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</si>
  <si>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</si>
  <si>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</si>
  <si>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</si>
  <si>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</si>
  <si>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</si>
  <si>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</si>
  <si>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</si>
  <si>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</si>
  <si>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</si>
  <si>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</si>
  <si>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</si>
  <si>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</si>
  <si>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</si>
  <si>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</si>
  <si>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</si>
  <si>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</si>
  <si>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</si>
  <si>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</si>
  <si>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</si>
  <si>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</si>
  <si>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</si>
  <si>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</si>
  <si>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</si>
  <si>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</si>
  <si>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</si>
  <si>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</si>
  <si>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</si>
  <si>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</si>
  <si>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</si>
  <si>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</si>
  <si>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</si>
  <si>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</si>
  <si>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</si>
  <si>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</si>
  <si>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</si>
  <si>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</si>
  <si>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</si>
  <si>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</si>
  <si>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</si>
  <si>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</si>
  <si>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</si>
  <si>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</si>
  <si>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</si>
  <si>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</si>
  <si>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</si>
  <si>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</si>
  <si>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</si>
  <si>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</si>
  <si>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</si>
  <si>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</si>
  <si>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</si>
  <si>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</si>
  <si>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</si>
  <si>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</si>
  <si>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</si>
  <si>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</si>
  <si>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</si>
  <si>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</si>
  <si>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</si>
  <si>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</si>
  <si>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</si>
  <si>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</si>
  <si>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</si>
  <si>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</si>
  <si>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</si>
  <si>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</si>
  <si>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</si>
  <si>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</si>
  <si>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</si>
  <si>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</si>
  <si>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</si>
  <si>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</si>
  <si>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</si>
  <si>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</si>
  <si>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</si>
  <si>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</si>
  <si>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</si>
  <si>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</si>
  <si>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</si>
  <si>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</si>
  <si>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</si>
  <si>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</si>
  <si>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</si>
  <si>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</si>
  <si>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</si>
  <si>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</si>
  <si>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</si>
  <si>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</si>
  <si>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</si>
  <si>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</si>
  <si>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</si>
  <si>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</si>
  <si>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</si>
  <si>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</si>
  <si>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</si>
  <si>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</si>
  <si>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</si>
  <si>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</si>
  <si>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</si>
  <si>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</si>
  <si>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</si>
  <si>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</si>
  <si>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</si>
  <si>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</si>
  <si>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</si>
  <si>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</si>
  <si>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</si>
  <si>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</si>
  <si>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</si>
  <si>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</si>
  <si>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</si>
  <si>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</si>
  <si>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</si>
  <si>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</si>
  <si>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</si>
  <si>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</si>
  <si>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</si>
  <si>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</si>
  <si>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</si>
  <si>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</si>
  <si>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</si>
  <si>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</si>
  <si>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</si>
  <si>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</si>
  <si>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</si>
  <si>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</si>
  <si>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</si>
  <si>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</si>
  <si>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</si>
  <si>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</si>
  <si>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</si>
  <si>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</si>
  <si>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</si>
  <si>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</si>
  <si>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</si>
  <si>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</si>
  <si>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</si>
  <si>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</si>
  <si>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</si>
  <si>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</si>
  <si>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</si>
  <si>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</si>
  <si>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</si>
  <si>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</si>
  <si>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</si>
  <si>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</si>
  <si>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</si>
  <si>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</si>
  <si>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</si>
  <si>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</si>
  <si>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</si>
  <si>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</si>
  <si>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</si>
  <si>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</si>
  <si>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</si>
  <si>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</si>
  <si>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</si>
  <si>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</si>
  <si>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</si>
  <si>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</si>
  <si>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</si>
  <si>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</si>
  <si>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</si>
  <si>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</si>
  <si>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</si>
  <si>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</si>
  <si>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</si>
  <si>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</si>
  <si>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</si>
  <si>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</si>
  <si>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</si>
  <si>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</si>
  <si>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</si>
  <si>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</si>
  <si>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</si>
  <si>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</si>
  <si>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</si>
  <si>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</si>
  <si>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</si>
  <si>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</si>
  <si>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</si>
  <si>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</si>
  <si>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</si>
  <si>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</si>
  <si>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</si>
  <si>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</si>
  <si>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</si>
  <si>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</si>
  <si>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</si>
  <si>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</si>
  <si>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</si>
  <si>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</si>
  <si>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</si>
  <si>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</si>
  <si>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</si>
  <si>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</si>
  <si>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</si>
  <si>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</si>
  <si>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</si>
  <si>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</si>
  <si>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</si>
  <si>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</si>
  <si>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</si>
  <si>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</si>
  <si>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</si>
  <si>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</si>
  <si>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</si>
  <si>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</si>
  <si>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</si>
  <si>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</si>
  <si>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</si>
  <si>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</si>
  <si>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</si>
  <si>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</si>
  <si>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</si>
  <si>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</si>
  <si>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</si>
  <si>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</si>
  <si>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</si>
  <si>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</si>
  <si>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</si>
  <si>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</si>
  <si>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</si>
  <si>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</si>
  <si>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</si>
  <si>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</si>
  <si>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</si>
  <si>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</si>
  <si>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</si>
  <si>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</si>
  <si>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</si>
  <si>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</si>
  <si>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</si>
  <si>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</si>
  <si>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</si>
  <si>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</si>
  <si>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</si>
  <si>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</si>
  <si>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</si>
  <si>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</si>
  <si>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</si>
  <si>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</si>
  <si>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</si>
  <si>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</si>
  <si>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</si>
  <si>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</si>
  <si>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</si>
  <si>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</si>
  <si>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</si>
  <si>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</si>
  <si>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</si>
  <si>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</si>
  <si>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</si>
  <si>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</si>
  <si>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</si>
  <si>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</si>
  <si>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</si>
  <si>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</si>
  <si>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</si>
  <si>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</si>
  <si>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</si>
  <si>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</si>
  <si>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</si>
  <si>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</si>
  <si>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</si>
  <si>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</si>
  <si>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</si>
  <si>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</si>
  <si>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</si>
  <si>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</si>
  <si>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</si>
  <si>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</si>
  <si>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</si>
  <si>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</si>
  <si>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</si>
  <si>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</si>
  <si>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</si>
  <si>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</si>
  <si>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</si>
  <si>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</si>
  <si>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</si>
  <si>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</si>
  <si>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</si>
  <si>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</si>
  <si>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</si>
  <si>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</si>
  <si>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</si>
  <si>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</si>
  <si>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</si>
  <si>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</si>
  <si>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</si>
  <si>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</si>
  <si>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</si>
  <si>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</si>
  <si>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</si>
  <si>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</si>
  <si>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</si>
  <si>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</si>
  <si>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</si>
  <si>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</si>
  <si>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</si>
  <si>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</si>
  <si>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</si>
  <si>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</si>
  <si>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</si>
  <si>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</si>
  <si>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</si>
  <si>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</si>
  <si>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</si>
  <si>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</si>
  <si>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</si>
  <si>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</si>
  <si>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</si>
  <si>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</si>
  <si>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</si>
  <si>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</si>
  <si>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</si>
  <si>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</si>
  <si>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</si>
  <si>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</si>
  <si>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</si>
  <si>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</si>
  <si>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</si>
  <si>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</si>
  <si>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</si>
  <si>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</si>
  <si>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</si>
  <si>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</si>
  <si>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</si>
  <si>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</si>
  <si>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</si>
  <si>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</si>
  <si>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</si>
  <si>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</si>
  <si>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</si>
  <si>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</si>
  <si>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</si>
  <si>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</si>
  <si>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</si>
  <si>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</si>
  <si>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</si>
  <si>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</si>
  <si>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</si>
  <si>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</si>
  <si>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</si>
  <si>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</si>
  <si>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</si>
  <si>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</si>
  <si>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</si>
  <si>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</si>
  <si>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</si>
  <si>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</si>
  <si>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</si>
  <si>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</si>
  <si>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</si>
  <si>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</si>
  <si>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</si>
  <si>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</si>
  <si>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</si>
  <si>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</si>
  <si>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</si>
  <si>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</si>
  <si>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</si>
  <si>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</si>
  <si>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</si>
  <si>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</si>
  <si>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</si>
  <si>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</si>
  <si>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</si>
  <si>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</si>
  <si>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</si>
  <si>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</si>
  <si>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</si>
  <si>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</si>
  <si>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</si>
  <si>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</si>
  <si>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</si>
  <si>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</si>
  <si>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</si>
  <si>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</si>
  <si>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</si>
  <si>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</si>
  <si>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</si>
  <si>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</si>
  <si>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</si>
  <si>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</si>
  <si>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</si>
  <si>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</si>
  <si>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</si>
  <si>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</si>
  <si>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</si>
  <si>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</si>
  <si>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</si>
  <si>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</si>
  <si>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</si>
  <si>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</si>
  <si>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</si>
  <si>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</si>
  <si>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</si>
  <si>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</si>
  <si>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</si>
  <si>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</si>
  <si>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</si>
  <si>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</si>
  <si>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</si>
  <si>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</si>
  <si>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</si>
  <si>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</si>
  <si>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</si>
  <si>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</si>
  <si>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</si>
  <si>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</si>
  <si>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</si>
  <si>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</si>
  <si>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</si>
  <si>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</si>
  <si>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</si>
  <si>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</si>
  <si>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</si>
  <si>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</si>
  <si>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</si>
  <si>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</si>
  <si>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</si>
  <si>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</si>
  <si>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</si>
  <si>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</si>
  <si>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</si>
  <si>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</si>
  <si>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</si>
  <si>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</si>
  <si>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</si>
  <si>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</si>
  <si>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</si>
  <si>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</si>
  <si>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</si>
  <si>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</si>
  <si>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</si>
  <si>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</si>
  <si>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</si>
  <si>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</si>
  <si>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</si>
  <si>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</si>
  <si>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</si>
  <si>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</si>
  <si>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</si>
  <si>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</si>
  <si>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</si>
  <si>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</si>
  <si>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</si>
  <si>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</si>
  <si>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</si>
  <si>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</si>
  <si>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</si>
  <si>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</si>
  <si>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</si>
  <si>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</si>
  <si>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</si>
  <si>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</si>
  <si>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</si>
  <si>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</si>
  <si>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</si>
  <si>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</si>
  <si>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</si>
  <si>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</si>
  <si>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</si>
  <si>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</si>
  <si>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</si>
  <si>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</si>
  <si>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</si>
  <si>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</si>
  <si>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</si>
  <si>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</si>
  <si>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</si>
  <si>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</si>
  <si>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</si>
  <si>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</si>
  <si>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</si>
  <si>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</si>
  <si>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</si>
  <si>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</si>
  <si>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</si>
  <si>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</si>
  <si>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</si>
  <si>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</si>
  <si>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</si>
  <si>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</si>
  <si>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</si>
  <si>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</si>
  <si>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</si>
  <si>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</si>
  <si>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</si>
  <si>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</si>
  <si>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</si>
  <si>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</si>
  <si>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</si>
  <si>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</si>
  <si>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</si>
  <si>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</si>
  <si>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</si>
  <si>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</si>
  <si>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</si>
  <si>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</si>
  <si>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</si>
  <si>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</si>
  <si>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</si>
  <si>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</si>
  <si>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</si>
  <si>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</si>
  <si>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</si>
  <si>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</si>
  <si>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</si>
  <si>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</si>
  <si>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</si>
  <si>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</si>
  <si>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</si>
  <si>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</si>
  <si>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</si>
  <si>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</si>
  <si>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</si>
  <si>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</si>
  <si>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</si>
  <si>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</si>
  <si>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</si>
  <si>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</si>
  <si>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</si>
  <si>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</si>
  <si>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</si>
  <si>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</si>
  <si>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</si>
  <si>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</si>
  <si>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</si>
  <si>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</si>
  <si>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</si>
  <si>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</si>
  <si>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</si>
  <si>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</si>
  <si>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</si>
  <si>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</si>
  <si>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</si>
  <si>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</si>
  <si>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</si>
  <si>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</si>
  <si>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</si>
  <si>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</si>
  <si>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</si>
  <si>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</si>
  <si>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</si>
  <si>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</si>
  <si>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</si>
  <si>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</si>
  <si>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</si>
  <si>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</si>
  <si>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</si>
  <si>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</si>
  <si>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</si>
  <si>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</si>
  <si>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</si>
  <si>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</si>
  <si>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</si>
  <si>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</si>
  <si>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</si>
  <si>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</si>
  <si>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</si>
  <si>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</si>
  <si>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</si>
  <si>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</si>
  <si>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</si>
  <si>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</si>
  <si>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</si>
  <si>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</si>
  <si>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</si>
  <si>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</si>
  <si>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</si>
  <si>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</si>
  <si>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</si>
  <si>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</si>
  <si>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</si>
  <si>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</si>
  <si>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</si>
  <si>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</si>
  <si>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</si>
  <si>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</si>
  <si>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</si>
  <si>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</si>
  <si>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</si>
  <si>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</si>
  <si>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</si>
  <si>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</si>
  <si>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</si>
  <si>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</si>
  <si>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</si>
  <si>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</si>
  <si>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</si>
  <si>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</si>
  <si>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</si>
  <si>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</si>
  <si>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</si>
  <si>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</si>
  <si>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</si>
  <si>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</si>
  <si>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</si>
  <si>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</si>
  <si>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</si>
  <si>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</si>
  <si>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</si>
  <si>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</si>
  <si>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</si>
  <si>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</si>
  <si>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</si>
  <si>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</si>
  <si>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</si>
  <si>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</si>
  <si>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</si>
  <si>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</si>
  <si>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</si>
  <si>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</si>
  <si>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</si>
  <si>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</si>
  <si>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</si>
  <si>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</si>
  <si>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</si>
  <si>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</si>
  <si>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</si>
  <si>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</si>
  <si>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</si>
  <si>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</si>
  <si>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</si>
  <si>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</si>
  <si>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</si>
  <si>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</si>
  <si>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</si>
  <si>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</si>
  <si>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</si>
  <si>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</si>
  <si>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</si>
  <si>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</si>
  <si>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</si>
  <si>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</si>
  <si>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</si>
  <si>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</si>
  <si>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</si>
  <si>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</si>
  <si>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</si>
  <si>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</si>
  <si>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</si>
  <si>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</si>
  <si>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</si>
  <si>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</si>
  <si>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</si>
  <si>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</si>
  <si>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</si>
  <si>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</si>
  <si>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</si>
  <si>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</si>
  <si>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</si>
  <si>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</si>
  <si>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</si>
  <si>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</si>
  <si>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</si>
  <si>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</si>
  <si>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</si>
  <si>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</si>
  <si>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</si>
  <si>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</si>
  <si>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</si>
  <si>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</si>
  <si>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</si>
  <si>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</si>
  <si>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</si>
  <si>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</si>
  <si>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</si>
  <si>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</si>
  <si>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</si>
  <si>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</si>
  <si>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</si>
  <si>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</si>
  <si>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</si>
  <si>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</si>
  <si>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</si>
  <si>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</si>
  <si>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</si>
  <si>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</si>
  <si>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</si>
  <si>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</si>
  <si>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</si>
  <si>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</si>
  <si>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</si>
  <si>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</si>
  <si>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</si>
  <si>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</si>
  <si>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</si>
  <si>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</si>
  <si>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</si>
  <si>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</si>
  <si>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</si>
  <si>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</si>
  <si>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</si>
  <si>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</si>
  <si>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</si>
  <si>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</si>
  <si>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</si>
  <si>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</si>
  <si>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</si>
  <si>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</si>
  <si>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</si>
  <si>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</si>
  <si>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</si>
  <si>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</si>
  <si>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</si>
  <si>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</si>
  <si>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</si>
  <si>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</si>
  <si>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</si>
  <si>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</si>
  <si>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</si>
  <si>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</si>
  <si>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</si>
  <si>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</si>
  <si>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</si>
  <si>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</si>
  <si>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</si>
  <si>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</si>
  <si>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</si>
  <si>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</si>
  <si>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</si>
  <si>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</si>
  <si>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</si>
  <si>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</si>
  <si>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</si>
  <si>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</si>
  <si>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</si>
  <si>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</si>
  <si>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</si>
  <si>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</si>
  <si>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</si>
  <si>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</si>
  <si>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</si>
  <si>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</si>
  <si>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</si>
  <si>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</si>
  <si>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</si>
  <si>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</si>
  <si>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</si>
  <si>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</si>
  <si>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</si>
  <si>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</si>
  <si>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</si>
  <si>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</si>
  <si>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</si>
  <si>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</si>
  <si>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</si>
  <si>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</si>
  <si>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</si>
  <si>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</si>
  <si>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</si>
  <si>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</si>
  <si>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</si>
  <si>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</si>
  <si>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</si>
  <si>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</si>
  <si>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</si>
  <si>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</si>
  <si>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</si>
  <si>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</si>
  <si>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</si>
  <si>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</si>
  <si>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</si>
  <si>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</si>
  <si>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</si>
  <si>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</si>
  <si>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</si>
  <si>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</si>
  <si>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</si>
  <si>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</si>
  <si>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</si>
  <si>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</si>
  <si>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</si>
  <si>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</si>
  <si>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</si>
  <si>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</si>
  <si>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</si>
  <si>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</si>
  <si>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</si>
  <si>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</si>
  <si>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</si>
  <si>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</si>
  <si>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</si>
  <si>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</si>
  <si>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</si>
  <si>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</si>
  <si>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</si>
  <si>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</si>
  <si>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</si>
  <si>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</si>
  <si>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</si>
  <si>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</si>
  <si>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</si>
  <si>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</si>
  <si>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</si>
  <si>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</si>
  <si>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</si>
  <si>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</si>
  <si>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</si>
  <si>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</si>
  <si>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</si>
  <si>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</si>
  <si>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</si>
  <si>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</si>
  <si>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</si>
  <si>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</si>
  <si>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</si>
  <si>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</si>
  <si>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</si>
  <si>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</si>
  <si>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</si>
  <si>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</si>
  <si>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</si>
  <si>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</si>
  <si>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</si>
  <si>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</si>
  <si>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</si>
  <si>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</si>
  <si>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</si>
  <si>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</si>
  <si>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</si>
  <si>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</si>
  <si>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</si>
  <si>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</si>
  <si>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</si>
  <si>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</si>
  <si>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</si>
  <si>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</si>
  <si>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</si>
  <si>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</si>
  <si>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</si>
  <si>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</si>
  <si>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</si>
  <si>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</si>
  <si>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</si>
  <si>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</si>
  <si>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</si>
  <si>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</si>
  <si>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</si>
  <si>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</si>
  <si>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</si>
  <si>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</si>
  <si>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</si>
  <si>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</si>
  <si>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</si>
  <si>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</si>
  <si>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</si>
  <si>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</si>
  <si>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</si>
  <si>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</si>
  <si>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</si>
  <si>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</si>
  <si>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</si>
  <si>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</si>
  <si>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</si>
  <si>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</si>
  <si>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</si>
  <si>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</si>
  <si>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</si>
  <si>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</si>
  <si>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</si>
  <si>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</si>
  <si>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</si>
  <si>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</si>
  <si>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</si>
  <si>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</si>
  <si>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</si>
  <si>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</si>
  <si>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</si>
  <si>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</si>
  <si>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</si>
  <si>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</si>
  <si>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</si>
  <si>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</si>
  <si>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</si>
  <si>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</si>
  <si>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</si>
  <si>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</si>
  <si>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</si>
  <si>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</si>
  <si>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</si>
  <si>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</si>
  <si>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</si>
  <si>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</si>
  <si>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</si>
  <si>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</si>
  <si>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</si>
  <si>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</si>
  <si>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</si>
  <si>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</si>
  <si>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</si>
  <si>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</si>
  <si>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</si>
  <si>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</si>
  <si>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</si>
  <si>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</si>
  <si>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</si>
  <si>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</si>
  <si>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</si>
  <si>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</si>
  <si>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</si>
  <si>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</si>
  <si>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</si>
  <si>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</si>
  <si>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</si>
  <si>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</si>
  <si>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</si>
  <si>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</si>
  <si>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</si>
  <si>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</si>
  <si>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</si>
  <si>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</si>
  <si>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</si>
  <si>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</si>
  <si>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</si>
  <si>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</si>
  <si>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</si>
  <si>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</si>
  <si>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</si>
  <si>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</si>
  <si>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</si>
  <si>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</si>
  <si>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</si>
  <si>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</si>
  <si>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</si>
  <si>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</si>
  <si>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</si>
  <si>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</si>
  <si>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</si>
  <si>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</si>
  <si>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</si>
  <si>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</si>
  <si>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</si>
  <si>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</si>
  <si>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</si>
  <si>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</si>
  <si>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</si>
  <si>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</si>
  <si>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</si>
  <si>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</si>
  <si>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</si>
  <si>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</si>
  <si>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</si>
  <si>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</si>
  <si>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</si>
  <si>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</si>
  <si>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</si>
  <si>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</si>
  <si>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</si>
  <si>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</si>
  <si>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</si>
  <si>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</si>
  <si>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</si>
  <si>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</si>
  <si>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</si>
  <si>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</si>
  <si>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</si>
  <si>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</si>
  <si>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</si>
  <si>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</si>
  <si>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</si>
  <si>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</si>
  <si>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</si>
  <si>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</si>
  <si>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</si>
  <si>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</si>
  <si>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</si>
  <si>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</si>
  <si>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</si>
  <si>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</si>
  <si>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</si>
  <si>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</si>
  <si>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</si>
  <si>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</si>
  <si>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</si>
  <si>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</si>
  <si>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</si>
  <si>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</si>
  <si>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</si>
  <si>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</si>
  <si>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</si>
  <si>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</si>
  <si>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</si>
  <si>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</si>
  <si>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</si>
  <si>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</si>
  <si>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</si>
  <si>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</si>
  <si>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</si>
  <si>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</si>
  <si>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</si>
  <si>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</si>
  <si>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</si>
  <si>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</si>
  <si>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</si>
  <si>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</si>
  <si>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</si>
  <si>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</si>
  <si>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</si>
  <si>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</si>
  <si>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</si>
  <si>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</si>
  <si>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</si>
  <si>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</si>
  <si>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</si>
  <si>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</si>
  <si>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</si>
  <si>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</si>
  <si>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</si>
  <si>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</si>
  <si>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</si>
  <si>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</si>
  <si>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</si>
  <si>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</si>
  <si>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</si>
  <si>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</si>
  <si>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</si>
  <si>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</si>
  <si>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</si>
  <si>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</si>
  <si>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</si>
  <si>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</si>
  <si>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</si>
  <si>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</si>
  <si>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</si>
  <si>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</si>
  <si>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</si>
  <si>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</si>
  <si>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</si>
  <si>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</si>
  <si>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</si>
  <si>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</si>
  <si>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</si>
  <si>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</si>
  <si>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</si>
  <si>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</si>
  <si>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</si>
  <si>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</si>
  <si>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</si>
  <si>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</si>
  <si>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</si>
  <si>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</si>
  <si>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</si>
  <si>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</si>
  <si>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</si>
  <si>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</si>
  <si>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</si>
  <si>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</si>
  <si>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</si>
  <si>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</si>
  <si>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</si>
  <si>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</si>
  <si>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</si>
  <si>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</si>
  <si>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</si>
  <si>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</si>
  <si>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</si>
  <si>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</si>
  <si>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</si>
  <si>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</si>
  <si>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</si>
  <si>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</si>
  <si>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</si>
  <si>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</si>
  <si>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</si>
  <si>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</si>
  <si>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</si>
  <si>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</si>
  <si>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</si>
  <si>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</si>
  <si>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</si>
  <si>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</si>
  <si>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</si>
  <si>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</si>
  <si>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</si>
  <si>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</si>
  <si>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</si>
  <si>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</si>
  <si>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</si>
  <si>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</si>
  <si>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</si>
  <si>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</si>
  <si>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</si>
  <si>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</si>
  <si>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</si>
  <si>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</si>
  <si>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</si>
  <si>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</si>
  <si>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</si>
  <si>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</si>
  <si>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</si>
  <si>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</si>
  <si>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</si>
  <si>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</si>
  <si>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</si>
  <si>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</si>
  <si>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</si>
  <si>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</si>
  <si>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</si>
  <si>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</si>
  <si>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</si>
  <si>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</si>
  <si>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</si>
  <si>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</si>
  <si>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</si>
  <si>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</si>
  <si>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</si>
  <si>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</si>
  <si>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</si>
  <si>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</si>
  <si>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</si>
  <si>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</si>
  <si>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</si>
  <si>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</si>
  <si>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</si>
  <si>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</si>
  <si>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</si>
  <si>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</si>
  <si>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</si>
  <si>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</si>
  <si>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</si>
  <si>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</si>
  <si>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</si>
  <si>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</si>
  <si>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</si>
  <si>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</si>
  <si>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</si>
  <si>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</si>
  <si>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</si>
  <si>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</si>
  <si>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</si>
  <si>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</si>
  <si>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</si>
  <si>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</si>
  <si>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</si>
  <si>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</si>
  <si>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</si>
  <si>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</si>
  <si>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</si>
  <si>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</si>
  <si>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</si>
  <si>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</si>
  <si>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</si>
  <si>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</si>
  <si>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</si>
  <si>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</si>
  <si>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</si>
  <si>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</si>
  <si>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</si>
  <si>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</si>
  <si>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</si>
  <si>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</si>
  <si>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</si>
  <si>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</si>
  <si>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</si>
  <si>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</si>
  <si>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</si>
  <si>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</si>
  <si>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</si>
  <si>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</si>
  <si>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</si>
  <si>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</si>
  <si>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</si>
  <si>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</si>
  <si>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</si>
  <si>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</si>
  <si>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</si>
  <si>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</si>
  <si>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</si>
  <si>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</si>
  <si>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</si>
  <si>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</si>
  <si>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</si>
  <si>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</si>
  <si>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</si>
  <si>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</si>
  <si>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</si>
  <si>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</si>
  <si>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</si>
  <si>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</si>
  <si>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</si>
  <si>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</si>
  <si>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</si>
  <si>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</si>
  <si>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</si>
  <si>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</si>
  <si>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</si>
  <si>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</si>
  <si>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</si>
  <si>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</si>
  <si>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</si>
  <si>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</si>
  <si>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</si>
  <si>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</si>
  <si>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</si>
  <si>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</si>
  <si>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</si>
  <si>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</si>
  <si>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</si>
  <si>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</si>
  <si>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</si>
  <si>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</si>
  <si>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</si>
  <si>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</si>
  <si>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</si>
  <si>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</si>
  <si>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</si>
  <si>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</si>
  <si>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</si>
  <si>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</si>
  <si>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</si>
  <si>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</si>
  <si>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</si>
  <si>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</si>
  <si>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</si>
  <si>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</si>
  <si>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</si>
  <si>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</si>
  <si>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</si>
  <si>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</si>
  <si>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</si>
  <si>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</si>
  <si>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</si>
  <si>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</si>
  <si>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</si>
  <si>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</si>
  <si>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</si>
  <si>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</si>
  <si>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</si>
  <si>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</si>
  <si>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</si>
  <si>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</si>
  <si>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</si>
  <si>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</si>
  <si>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</si>
  <si>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</si>
  <si>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</si>
  <si>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</si>
  <si>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</si>
  <si>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</si>
  <si>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</si>
  <si>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</si>
  <si>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</si>
  <si>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</si>
  <si>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</si>
  <si>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</si>
  <si>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</si>
  <si>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</si>
  <si>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</si>
  <si>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</si>
  <si>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</si>
  <si>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</si>
  <si>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</si>
  <si>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</si>
  <si>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</si>
  <si>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</si>
  <si>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</si>
  <si>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</si>
  <si>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</si>
  <si>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</si>
  <si>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</si>
  <si>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</si>
  <si>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</si>
  <si>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</si>
  <si>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</si>
  <si>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</si>
  <si>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</si>
  <si>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</si>
  <si>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</si>
  <si>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</si>
  <si>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</si>
  <si>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</si>
  <si>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</si>
  <si>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</si>
  <si>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</si>
  <si>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</si>
  <si>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</si>
  <si>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</si>
  <si>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</si>
  <si>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</si>
  <si>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</si>
  <si>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</si>
  <si>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</si>
  <si>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</si>
  <si>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</si>
  <si>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</si>
  <si>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</si>
  <si>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</si>
  <si>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</si>
  <si>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</si>
  <si>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</si>
  <si>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</si>
  <si>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</si>
  <si>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</si>
  <si>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</si>
  <si>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</si>
  <si>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</si>
  <si>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</si>
  <si>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</si>
  <si>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</si>
  <si>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</si>
  <si>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</si>
  <si>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</si>
  <si>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</si>
  <si>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</si>
  <si>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</si>
  <si>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</si>
  <si>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</si>
  <si>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</si>
  <si>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</si>
  <si>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</si>
  <si>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</si>
  <si>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</si>
  <si>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</si>
  <si>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</si>
  <si>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</si>
  <si>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</si>
  <si>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</si>
  <si>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</si>
  <si>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</si>
  <si>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</si>
  <si>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</si>
  <si>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</si>
  <si>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</si>
  <si>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</si>
  <si>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</si>
  <si>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</si>
  <si>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</si>
  <si>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</si>
  <si>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</si>
  <si>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</si>
  <si>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</si>
  <si>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</si>
  <si>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</si>
  <si>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</si>
  <si>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</si>
  <si>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</si>
  <si>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</si>
  <si>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</si>
  <si>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</si>
  <si>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</si>
  <si>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</si>
  <si>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</si>
  <si>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</si>
  <si>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</si>
  <si>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</si>
  <si>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</si>
  <si>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</si>
  <si>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</si>
  <si>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</si>
  <si>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</si>
  <si>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</si>
  <si>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</si>
  <si>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</si>
  <si>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</si>
  <si>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</si>
  <si>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</si>
  <si>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</si>
  <si>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</si>
  <si>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</si>
  <si>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</si>
  <si>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</si>
  <si>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</si>
  <si>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</si>
  <si>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</si>
  <si>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</si>
  <si>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</si>
  <si>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</si>
  <si>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</si>
  <si>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</si>
  <si>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</si>
  <si>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</si>
  <si>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</si>
  <si>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</si>
  <si>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</si>
  <si>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</si>
  <si>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</si>
  <si>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</si>
  <si>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</si>
  <si>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</si>
  <si>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</si>
  <si>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</si>
  <si>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</si>
  <si>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</si>
  <si>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</si>
  <si>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</si>
  <si>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</si>
  <si>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</si>
  <si>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</si>
  <si>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</si>
  <si>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</si>
  <si>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</si>
  <si>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</si>
  <si>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</si>
  <si>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</si>
  <si>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</si>
  <si>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</si>
  <si>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</si>
  <si>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</si>
  <si>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</si>
  <si>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</si>
  <si>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</si>
  <si>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</si>
  <si>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</si>
  <si>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</si>
  <si>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</si>
  <si>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</si>
  <si>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</si>
  <si>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</si>
  <si>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</si>
  <si>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</si>
  <si>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</si>
  <si>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</si>
  <si>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</si>
  <si>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</si>
  <si>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</si>
  <si>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</si>
  <si>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</si>
  <si>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</si>
  <si>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</si>
  <si>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</si>
  <si>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</si>
  <si>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</si>
  <si>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</si>
  <si>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</si>
  <si>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</si>
  <si>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</si>
  <si>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</si>
  <si>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</si>
  <si>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</si>
  <si>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</si>
  <si>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</si>
  <si>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</si>
  <si>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</si>
  <si>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</si>
  <si>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</si>
  <si>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</si>
  <si>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</si>
  <si>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</si>
  <si>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</si>
  <si>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</si>
  <si>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</si>
  <si>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</si>
  <si>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</si>
  <si>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</si>
  <si>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</si>
  <si>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</si>
  <si>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</si>
  <si>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</si>
  <si>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</si>
  <si>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</si>
  <si>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</si>
  <si>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</si>
  <si>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</si>
  <si>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</si>
  <si>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</si>
  <si>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</si>
  <si>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</si>
  <si>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</si>
  <si>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</si>
  <si>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</si>
  <si>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</si>
  <si>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</si>
  <si>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</si>
  <si>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</si>
  <si>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</si>
  <si>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</si>
  <si>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</si>
  <si>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</si>
  <si>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</si>
  <si>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</si>
  <si>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</si>
  <si>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</si>
  <si>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</si>
  <si>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</si>
  <si>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</si>
  <si>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</si>
  <si>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</si>
  <si>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</si>
  <si>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</si>
  <si>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</si>
  <si>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</si>
  <si>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</si>
  <si>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</si>
  <si>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</si>
  <si>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</si>
  <si>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</si>
  <si>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</si>
  <si>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</si>
  <si>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</si>
  <si>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</si>
  <si>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</si>
  <si>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</si>
  <si>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</si>
  <si>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</si>
  <si>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</si>
  <si>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</si>
  <si>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</si>
  <si>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</si>
  <si>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</si>
  <si>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</si>
  <si>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</si>
  <si>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</si>
  <si>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</si>
  <si>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</si>
  <si>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</si>
  <si>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</si>
  <si>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</si>
  <si>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</si>
  <si>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</si>
  <si>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</si>
  <si>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</si>
  <si>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</si>
  <si>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</si>
  <si>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</si>
  <si>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</si>
  <si>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</si>
  <si>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</si>
  <si>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</si>
  <si>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</si>
  <si>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</si>
  <si>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</si>
  <si>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</si>
  <si>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</si>
  <si>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</si>
  <si>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</si>
  <si>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</si>
  <si>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</si>
  <si>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</si>
  <si>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</si>
  <si>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</si>
  <si>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</si>
  <si>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</si>
  <si>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</si>
  <si>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</si>
  <si>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</si>
  <si>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</si>
  <si>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</si>
  <si>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</si>
  <si>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</si>
  <si>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</si>
  <si>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</si>
  <si>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</si>
  <si>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</si>
  <si>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</si>
  <si>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</si>
  <si>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</si>
  <si>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</si>
  <si>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</si>
  <si>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</si>
  <si>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</si>
  <si>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</si>
  <si>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</si>
  <si>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</si>
  <si>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</si>
  <si>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</si>
  <si>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</si>
  <si>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</si>
  <si>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</si>
  <si>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</si>
  <si>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</si>
  <si>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</si>
  <si>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</si>
  <si>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</si>
  <si>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</si>
  <si>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</si>
  <si>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</si>
  <si>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</si>
  <si>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</si>
  <si>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</si>
  <si>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</si>
  <si>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</si>
  <si>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</si>
  <si>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</si>
  <si>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</si>
  <si>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</si>
  <si>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</si>
  <si>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</si>
  <si>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</si>
  <si>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</si>
  <si>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</si>
  <si>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</si>
  <si>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</si>
  <si>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</si>
  <si>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</si>
  <si>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</si>
  <si>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</si>
  <si>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</si>
  <si>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</si>
  <si>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</si>
  <si>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</si>
  <si>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</si>
  <si>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</si>
  <si>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</si>
  <si>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</si>
  <si>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</si>
  <si>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</si>
  <si>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</si>
  <si>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</si>
  <si>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</si>
  <si>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</si>
  <si>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</si>
  <si>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</si>
  <si>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</si>
  <si>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</si>
  <si>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</si>
  <si>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</si>
  <si>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</si>
  <si>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</si>
  <si>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</si>
  <si>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</si>
  <si>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</si>
  <si>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</si>
  <si>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</si>
  <si>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</si>
  <si>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</si>
  <si>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</si>
  <si>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</si>
  <si>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</si>
  <si>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</si>
  <si>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</si>
  <si>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</si>
  <si>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</si>
  <si>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</si>
  <si>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</si>
  <si>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</si>
  <si>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</si>
  <si>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</si>
  <si>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</si>
  <si>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</si>
  <si>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</si>
  <si>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</si>
  <si>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</si>
  <si>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</si>
  <si>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</si>
  <si>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</si>
  <si>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</si>
  <si>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</si>
  <si>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</si>
  <si>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</si>
  <si>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</si>
  <si>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</si>
  <si>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</si>
  <si>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</si>
  <si>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</si>
  <si>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</si>
  <si>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</si>
  <si>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</si>
  <si>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</si>
  <si>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</si>
  <si>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</si>
  <si>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</si>
  <si>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</si>
  <si>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</si>
  <si>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</si>
  <si>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</si>
  <si>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</si>
  <si>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</si>
  <si>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</si>
  <si>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</si>
  <si>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</si>
  <si>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</si>
  <si>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</si>
  <si>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</si>
  <si>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</si>
  <si>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</si>
  <si>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</si>
  <si>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</si>
  <si>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</si>
  <si>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</si>
  <si>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</si>
  <si>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</si>
  <si>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</si>
  <si>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</si>
  <si>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</si>
  <si>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</si>
  <si>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</si>
  <si>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</si>
  <si>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</si>
  <si>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</si>
  <si>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</si>
  <si>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</si>
  <si>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</si>
  <si>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</si>
  <si>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</si>
  <si>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</si>
  <si>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</si>
  <si>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</si>
  <si>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</si>
  <si>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</si>
  <si>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</si>
  <si>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</si>
  <si>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</si>
  <si>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</si>
  <si>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</si>
  <si>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</si>
  <si>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</si>
  <si>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</si>
  <si>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</si>
  <si>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</si>
  <si>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</si>
  <si>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</si>
  <si>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</si>
  <si>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</si>
  <si>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</si>
  <si>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</si>
  <si>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</si>
  <si>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</si>
  <si>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</si>
  <si>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</si>
  <si>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</si>
  <si>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</si>
  <si>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</si>
  <si>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</si>
  <si>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</si>
  <si>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</si>
  <si>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</si>
  <si>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</si>
  <si>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</si>
  <si>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</si>
  <si>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</si>
  <si>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</si>
  <si>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</si>
  <si>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</si>
  <si>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</si>
  <si>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</si>
  <si>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</si>
  <si>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</si>
  <si>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</si>
  <si>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</si>
  <si>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</si>
  <si>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</si>
  <si>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</si>
  <si>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</si>
  <si>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</si>
  <si>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</si>
  <si>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</si>
  <si>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</si>
  <si>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</si>
  <si>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</si>
  <si>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</si>
  <si>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</si>
  <si>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</si>
  <si>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</si>
  <si>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</si>
  <si>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</si>
  <si>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</si>
  <si>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</si>
  <si>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</si>
  <si>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</si>
  <si>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</si>
  <si>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</si>
  <si>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</si>
  <si>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</si>
  <si>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</si>
  <si>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</si>
  <si>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</si>
  <si>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</si>
  <si>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</si>
  <si>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</si>
  <si>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</si>
  <si>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</si>
  <si>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</si>
  <si>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</si>
  <si>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</si>
  <si>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</si>
  <si>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</si>
  <si>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</si>
  <si>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</si>
  <si>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</si>
  <si>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</si>
  <si>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</si>
  <si>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</si>
  <si>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</si>
  <si>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</si>
  <si>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</si>
  <si>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</si>
  <si>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</si>
  <si>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</si>
  <si>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</si>
  <si>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</si>
  <si>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</si>
  <si>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</si>
  <si>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</si>
  <si>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</si>
  <si>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</si>
  <si>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</si>
  <si>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</si>
  <si>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</si>
  <si>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</si>
  <si>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</si>
  <si>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</si>
  <si>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</si>
  <si>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</si>
  <si>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</si>
  <si>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</si>
  <si>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</si>
  <si>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</si>
  <si>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</si>
  <si>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</si>
  <si>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</si>
  <si>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</si>
  <si>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</si>
  <si>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</si>
  <si>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</si>
  <si>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</si>
  <si>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</si>
  <si>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</si>
  <si>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</si>
  <si>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</si>
  <si>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</si>
  <si>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</si>
  <si>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</si>
  <si>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</si>
  <si>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</si>
  <si>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</si>
  <si>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</si>
  <si>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</si>
  <si>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</si>
  <si>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</si>
  <si>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</si>
  <si>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</si>
  <si>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</si>
  <si>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</si>
  <si>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</si>
  <si>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</si>
  <si>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</si>
  <si>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</si>
  <si>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</si>
  <si>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</si>
  <si>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</si>
  <si>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</si>
  <si>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</si>
  <si>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</si>
  <si>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</si>
  <si>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</si>
  <si>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</si>
  <si>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</si>
  <si>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</si>
  <si>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</si>
  <si>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</si>
  <si>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</si>
  <si>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</si>
  <si>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</si>
  <si>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</si>
  <si>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</si>
  <si>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</si>
  <si>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</si>
  <si>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</si>
  <si>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</si>
  <si>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</si>
  <si>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</si>
  <si>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</si>
  <si>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</si>
  <si>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</si>
  <si>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</si>
  <si>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</si>
  <si>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</si>
  <si>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</si>
  <si>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</si>
  <si>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</si>
  <si>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</si>
  <si>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</si>
  <si>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</si>
  <si>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</si>
  <si>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</si>
  <si>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</si>
  <si>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</si>
  <si>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</si>
  <si>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</si>
  <si>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</si>
  <si>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</si>
  <si>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</si>
  <si>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</si>
  <si>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</si>
  <si>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</si>
  <si>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</si>
  <si>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</si>
  <si>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</si>
  <si>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</si>
  <si>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</si>
  <si>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</si>
  <si>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</si>
  <si>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</si>
  <si>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</si>
  <si>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</si>
  <si>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</si>
  <si>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</si>
  <si>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</si>
  <si>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</si>
  <si>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</si>
  <si>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</si>
  <si>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</si>
  <si>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</si>
  <si>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</si>
  <si>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</si>
  <si>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</si>
  <si>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</si>
  <si>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</si>
  <si>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</si>
  <si>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</si>
  <si>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</si>
  <si>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</si>
  <si>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</si>
  <si>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</si>
  <si>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</si>
  <si>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</si>
  <si>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</si>
  <si>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</si>
  <si>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</si>
  <si>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</si>
  <si>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</si>
  <si>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</si>
  <si>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</si>
  <si>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</si>
  <si>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</si>
  <si>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</si>
  <si>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</si>
  <si>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</si>
  <si>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</si>
  <si>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</si>
  <si>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</si>
  <si>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</si>
  <si>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</si>
  <si>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</si>
  <si>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</si>
  <si>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</si>
  <si>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</si>
  <si>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</si>
  <si>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</si>
  <si>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</si>
  <si>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</si>
  <si>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</si>
  <si>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</si>
  <si>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</si>
  <si>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</si>
  <si>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</si>
  <si>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</si>
  <si>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</si>
  <si>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</si>
  <si>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</si>
  <si>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</si>
  <si>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</si>
  <si>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</si>
  <si>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</si>
  <si>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</si>
  <si>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</si>
  <si>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</si>
  <si>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</si>
  <si>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</si>
  <si>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</si>
  <si>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</si>
  <si>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</si>
  <si>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</si>
  <si>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</si>
  <si>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</si>
  <si>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</si>
  <si>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</si>
  <si>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</si>
  <si>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</si>
  <si>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</si>
  <si>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</si>
  <si>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</si>
  <si>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</si>
  <si>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</si>
  <si>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</si>
  <si>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</si>
  <si>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</si>
  <si>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</si>
  <si>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</si>
  <si>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</si>
  <si>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</si>
  <si>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</si>
  <si>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</si>
  <si>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</si>
  <si>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</si>
  <si>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</si>
  <si>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</si>
  <si>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</si>
  <si>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</si>
  <si>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</si>
  <si>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</si>
  <si>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</si>
  <si>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</si>
  <si>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</si>
  <si>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</si>
  <si>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</si>
  <si>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</si>
  <si>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</si>
  <si>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</si>
  <si>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</si>
  <si>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</si>
  <si>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</si>
  <si>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</si>
  <si>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</si>
  <si>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</si>
  <si>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</si>
  <si>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</si>
  <si>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</si>
  <si>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</si>
  <si>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</si>
  <si>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</si>
  <si>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</si>
  <si>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</si>
  <si>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</si>
  <si>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</si>
  <si>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</si>
  <si>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</si>
  <si>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</si>
  <si>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</si>
  <si>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</si>
  <si>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</si>
  <si>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</si>
  <si>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</si>
  <si>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</si>
  <si>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</si>
  <si>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</si>
  <si>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</si>
  <si>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</si>
  <si>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</si>
  <si>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</si>
  <si>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</si>
  <si>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</si>
  <si>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</si>
  <si>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</si>
  <si>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</si>
  <si>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</si>
  <si>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</si>
  <si>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</si>
  <si>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</si>
  <si>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</si>
  <si>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</si>
  <si>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</si>
  <si>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</si>
  <si>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</si>
  <si>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</si>
  <si>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</si>
  <si>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</si>
  <si>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</si>
  <si>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</si>
  <si>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</si>
  <si>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</si>
  <si>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</si>
  <si>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</si>
  <si>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</si>
  <si>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</si>
  <si>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</si>
  <si>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</si>
  <si>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</si>
  <si>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</si>
  <si>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</si>
  <si>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</si>
  <si>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</si>
  <si>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</si>
  <si>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</si>
  <si>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</si>
  <si>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</si>
  <si>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</si>
  <si>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</si>
  <si>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</si>
  <si>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</si>
  <si>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</si>
  <si>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</si>
  <si>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</si>
  <si>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</si>
  <si>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</si>
  <si>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</si>
  <si>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</si>
  <si>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</si>
  <si>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</si>
  <si>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</si>
  <si>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</si>
  <si>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</si>
  <si>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</si>
  <si>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</si>
  <si>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</si>
  <si>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</si>
  <si>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</si>
  <si>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</si>
  <si>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</si>
  <si>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</si>
  <si>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</si>
  <si>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</si>
  <si>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</si>
  <si>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</si>
  <si>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</si>
  <si>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</si>
  <si>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</si>
  <si>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</si>
  <si>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</si>
  <si>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</si>
  <si>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</si>
  <si>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</si>
  <si>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</si>
  <si>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</si>
  <si>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</si>
  <si>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</si>
  <si>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</si>
  <si>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</si>
  <si>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</si>
  <si>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</si>
  <si>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</si>
  <si>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</si>
  <si>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</si>
  <si>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</si>
  <si>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</si>
  <si>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</si>
  <si>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</si>
  <si>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</si>
  <si>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</si>
  <si>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</si>
  <si>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</si>
  <si>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</si>
  <si>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</si>
  <si>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</si>
  <si>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</si>
  <si>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</si>
  <si>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</si>
  <si>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</si>
  <si>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</si>
  <si>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</si>
  <si>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</si>
  <si>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</si>
  <si>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</si>
  <si>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</si>
  <si>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</si>
  <si>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</si>
  <si>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</si>
  <si>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</si>
  <si>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</si>
  <si>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</si>
  <si>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</si>
  <si>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</si>
  <si>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</si>
  <si>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</si>
  <si>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</si>
  <si>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</si>
  <si>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</si>
  <si>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</si>
  <si>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</si>
  <si>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</si>
  <si>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</si>
  <si>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</si>
  <si>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</si>
  <si>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</si>
  <si>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</si>
  <si>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</si>
  <si>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</si>
  <si>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</si>
  <si>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</si>
  <si>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</si>
  <si>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</si>
  <si>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</si>
  <si>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</si>
  <si>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</si>
  <si>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</si>
  <si>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</si>
  <si>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</si>
  <si>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</si>
  <si>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</si>
  <si>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</si>
  <si>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</si>
  <si>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</si>
  <si>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</si>
  <si>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</si>
  <si>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</si>
  <si>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</si>
  <si>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</si>
  <si>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</si>
  <si>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</si>
  <si>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</si>
  <si>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</si>
  <si>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</si>
  <si>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</si>
  <si>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</si>
  <si>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</si>
  <si>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</si>
  <si>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</si>
  <si>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</si>
  <si>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</si>
  <si>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</si>
  <si>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</si>
  <si>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</si>
  <si>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</si>
  <si>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</si>
  <si>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</si>
  <si>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</si>
  <si>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</si>
  <si>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</si>
  <si>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</si>
  <si>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</si>
  <si>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</si>
  <si>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</si>
  <si>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</si>
  <si>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</si>
  <si>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</si>
  <si>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</si>
  <si>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</si>
  <si>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</si>
  <si>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</si>
  <si>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</si>
  <si>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</si>
  <si>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</si>
  <si>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</si>
  <si>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</si>
  <si>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</si>
  <si>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</si>
  <si>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</si>
  <si>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</si>
  <si>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</si>
  <si>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</si>
  <si>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</si>
  <si>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</si>
  <si>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</si>
  <si>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</si>
  <si>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</si>
  <si>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</si>
  <si>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</si>
  <si>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</si>
  <si>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</si>
  <si>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</si>
  <si>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</si>
  <si>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</si>
  <si>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</si>
  <si>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</si>
  <si>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</si>
  <si>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</si>
  <si>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</si>
  <si>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</si>
  <si>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</si>
  <si>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</si>
  <si>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</si>
  <si>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</si>
  <si>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</si>
  <si>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</si>
  <si>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</si>
  <si>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</si>
  <si>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</si>
  <si>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</si>
  <si>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</si>
  <si>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</si>
  <si>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</si>
  <si>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</si>
  <si>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</si>
  <si>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</si>
  <si>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</si>
  <si>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</si>
  <si>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</si>
  <si>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</si>
  <si>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</si>
  <si>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</si>
  <si>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</si>
  <si>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</si>
  <si>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</si>
  <si>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</si>
  <si>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</si>
  <si>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</si>
  <si>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</si>
  <si>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</si>
  <si>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</si>
  <si>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</si>
  <si>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</si>
  <si>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</si>
  <si>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</si>
  <si>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</si>
  <si>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</si>
  <si>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</si>
  <si>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</si>
  <si>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</si>
  <si>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</si>
  <si>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</si>
  <si>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</si>
  <si>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</si>
  <si>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</si>
  <si>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</si>
  <si>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</si>
  <si>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</si>
  <si>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</si>
  <si>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</si>
  <si>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</si>
  <si>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</si>
  <si>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</si>
  <si>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</si>
  <si>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</si>
  <si>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</si>
  <si>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</si>
  <si>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</si>
  <si>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</si>
  <si>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</si>
  <si>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</si>
  <si>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</si>
  <si>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</si>
  <si>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</si>
  <si>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</si>
  <si>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</si>
  <si>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</si>
  <si>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</si>
  <si>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</si>
  <si>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</si>
  <si>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</si>
  <si>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</si>
  <si>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</si>
  <si>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</si>
  <si>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</si>
  <si>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</si>
  <si>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</si>
  <si>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</si>
  <si>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</si>
  <si>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</si>
  <si>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</si>
  <si>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</si>
  <si>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</si>
  <si>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</si>
  <si>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</si>
  <si>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</si>
  <si>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</si>
  <si>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</si>
  <si>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</si>
  <si>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</si>
  <si>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</si>
  <si>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</si>
  <si>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</si>
  <si>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</si>
  <si>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</si>
  <si>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</si>
  <si>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</si>
  <si>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</si>
  <si>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</si>
  <si>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</si>
  <si>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</si>
  <si>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</si>
  <si>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</si>
  <si>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</si>
  <si>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</si>
  <si>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</si>
  <si>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</si>
  <si>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</si>
  <si>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</si>
  <si>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</si>
  <si>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</si>
  <si>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</si>
  <si>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</si>
  <si>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</si>
  <si>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</si>
  <si>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</si>
  <si>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</si>
  <si>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</si>
  <si>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</si>
  <si>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</si>
  <si>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</si>
  <si>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</si>
  <si>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</si>
  <si>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</si>
  <si>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</si>
  <si>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</si>
  <si>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</si>
  <si>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</si>
  <si>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</si>
  <si>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</si>
  <si>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</si>
  <si>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</si>
  <si>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</si>
  <si>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</si>
  <si>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</si>
  <si>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</si>
  <si>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</si>
  <si>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</si>
  <si>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</si>
  <si>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</si>
  <si>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</si>
  <si>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</si>
  <si>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</si>
  <si>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</si>
  <si>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</si>
  <si>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</si>
  <si>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</si>
  <si>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</si>
  <si>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</si>
  <si>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</si>
  <si>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</si>
  <si>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</si>
  <si>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</si>
  <si>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</si>
  <si>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</si>
  <si>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</si>
  <si>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</si>
  <si>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</si>
  <si>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</si>
  <si>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</si>
  <si>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</si>
  <si>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</si>
  <si>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</si>
  <si>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</si>
  <si>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</si>
  <si>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</si>
  <si>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</si>
  <si>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</si>
  <si>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</si>
  <si>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</si>
  <si>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</si>
  <si>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</si>
  <si>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</si>
  <si>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</si>
  <si>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</si>
  <si>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</si>
  <si>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</si>
  <si>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</si>
  <si>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</si>
  <si>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</si>
  <si>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</si>
  <si>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</si>
  <si>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</si>
  <si>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</si>
  <si>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</si>
  <si>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</si>
  <si>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</si>
  <si>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</si>
  <si>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</si>
  <si>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</si>
  <si>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</si>
  <si>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</si>
  <si>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</si>
  <si>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</si>
  <si>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</si>
  <si>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</si>
  <si>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</si>
  <si>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</si>
  <si>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</si>
  <si>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</si>
  <si>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</si>
  <si>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</si>
  <si>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</si>
  <si>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</si>
  <si>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</si>
  <si>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</si>
  <si>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</si>
  <si>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</si>
  <si>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</si>
  <si>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</si>
  <si>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</si>
  <si>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</si>
  <si>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</si>
  <si>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</si>
  <si>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</si>
  <si>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</si>
  <si>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</si>
  <si>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</si>
  <si>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</si>
  <si>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</si>
  <si>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</si>
  <si>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</si>
  <si>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</si>
  <si>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</si>
  <si>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</si>
  <si>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</si>
  <si>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</si>
  <si>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</si>
  <si>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</si>
  <si>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</si>
  <si>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</si>
  <si>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</si>
  <si>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</si>
  <si>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</si>
  <si>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</si>
  <si>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</si>
  <si>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</si>
  <si>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</si>
  <si>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</si>
  <si>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</si>
  <si>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</si>
  <si>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</si>
  <si>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</si>
  <si>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</si>
  <si>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</si>
  <si>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</si>
  <si>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</si>
  <si>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</si>
  <si>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</si>
  <si>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</si>
  <si>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</si>
  <si>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</si>
  <si>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</si>
  <si>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</si>
  <si>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</si>
  <si>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</si>
  <si>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</si>
  <si>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</si>
  <si>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</si>
  <si>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</si>
  <si>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</si>
  <si>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</si>
  <si>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</si>
  <si>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</si>
  <si>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</si>
  <si>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</si>
  <si>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</si>
  <si>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</si>
  <si>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</si>
  <si>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</si>
  <si>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</si>
  <si>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</si>
  <si>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</si>
  <si>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</si>
  <si>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</si>
  <si>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</si>
  <si>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</si>
  <si>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</si>
  <si>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</si>
  <si>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</si>
  <si>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</si>
  <si>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</si>
  <si>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</si>
  <si>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</si>
  <si>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</si>
  <si>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</si>
  <si>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</si>
  <si>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</si>
  <si>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</si>
  <si>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</si>
  <si>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</si>
  <si>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</si>
  <si>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</si>
  <si>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</si>
  <si>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</si>
  <si>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</si>
  <si>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</si>
  <si>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</si>
  <si>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</si>
  <si>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</si>
  <si>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</si>
  <si>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</si>
  <si>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</si>
  <si>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</si>
  <si>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</si>
  <si>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</si>
  <si>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</si>
  <si>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</si>
  <si>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</si>
  <si>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</si>
  <si>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</si>
  <si>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</si>
  <si>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</si>
  <si>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</si>
  <si>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</si>
  <si>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</si>
  <si>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</si>
  <si>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</si>
  <si>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</si>
  <si>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</si>
  <si>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</si>
  <si>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</si>
  <si>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</si>
  <si>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</si>
  <si>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</si>
  <si>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</si>
  <si>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</si>
  <si>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</si>
  <si>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</si>
  <si>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</si>
  <si>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</si>
  <si>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</si>
  <si>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</si>
  <si>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</si>
  <si>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</si>
  <si>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</si>
  <si>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</si>
  <si>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</si>
  <si>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</si>
  <si>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</si>
  <si>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</si>
  <si>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</si>
  <si>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</si>
  <si>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</si>
  <si>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</si>
  <si>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</si>
  <si>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</si>
  <si>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</si>
  <si>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</si>
  <si>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</si>
  <si>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</si>
  <si>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</si>
  <si>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</si>
  <si>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</si>
  <si>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</si>
  <si>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</si>
  <si>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</si>
  <si>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</si>
  <si>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</si>
  <si>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</si>
  <si>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</si>
  <si>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</si>
  <si>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</si>
  <si>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</si>
  <si>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</si>
  <si>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</si>
  <si>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</si>
  <si>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</si>
  <si>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</si>
  <si>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</si>
  <si>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</si>
  <si>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</si>
  <si>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</si>
  <si>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</si>
  <si>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</si>
  <si>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</si>
  <si>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</si>
  <si>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</si>
  <si>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</si>
  <si>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</si>
  <si>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</si>
  <si>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</si>
  <si>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</si>
  <si>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</si>
  <si>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</si>
  <si>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</si>
  <si>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</si>
  <si>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</si>
  <si>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</si>
  <si>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</si>
  <si>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</si>
  <si>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</si>
  <si>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</si>
  <si>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</si>
  <si>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</si>
  <si>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</si>
  <si>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</si>
  <si>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</si>
  <si>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</si>
  <si>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</si>
  <si>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</si>
  <si>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</si>
  <si>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</si>
  <si>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</si>
  <si>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</si>
  <si>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</si>
  <si>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</si>
  <si>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</si>
  <si>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</si>
  <si>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</si>
  <si>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</si>
  <si>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</si>
  <si>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</si>
  <si>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</si>
  <si>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</si>
  <si>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</si>
  <si>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</si>
  <si>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</si>
  <si>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</si>
  <si>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</si>
  <si>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</si>
  <si>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</si>
  <si>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</si>
  <si>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</si>
  <si>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</si>
  <si>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</si>
  <si>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</si>
  <si>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</si>
  <si>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</si>
  <si>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</si>
  <si>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</si>
  <si>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</si>
  <si>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</si>
  <si>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</si>
  <si>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</si>
  <si>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</si>
  <si>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</si>
  <si>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</si>
  <si>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</si>
  <si>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</si>
  <si>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</si>
  <si>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</si>
  <si>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</si>
  <si>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</si>
  <si>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</si>
  <si>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</si>
  <si>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</si>
  <si>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</si>
  <si>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</si>
  <si>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</si>
  <si>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</si>
  <si>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</si>
  <si>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</si>
  <si>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</si>
  <si>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</si>
  <si>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</si>
  <si>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</si>
  <si>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</si>
  <si>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</si>
  <si>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</si>
  <si>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</si>
  <si>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</si>
  <si>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</si>
  <si>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</si>
  <si>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</si>
  <si>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</si>
  <si>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</si>
  <si>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</si>
  <si>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</si>
  <si>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</si>
  <si>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</si>
  <si>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</si>
  <si>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</si>
  <si>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</si>
  <si>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</si>
  <si>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</si>
  <si>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</si>
  <si>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</si>
  <si>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</si>
  <si>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</si>
  <si>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</si>
  <si>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</si>
  <si>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</si>
  <si>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</si>
  <si>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</si>
  <si>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</si>
  <si>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</si>
  <si>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</si>
  <si>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</si>
  <si>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</si>
  <si>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</si>
  <si>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</si>
  <si>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</si>
  <si>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</si>
  <si>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</si>
  <si>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</si>
  <si>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</si>
  <si>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</si>
  <si>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</si>
  <si>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</si>
  <si>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</si>
  <si>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</si>
  <si>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</si>
  <si>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</si>
  <si>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</si>
  <si>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</si>
  <si>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</si>
  <si>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</si>
  <si>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</si>
  <si>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</si>
  <si>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</si>
  <si>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</si>
  <si>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</si>
  <si>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</si>
  <si>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</si>
  <si>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</si>
  <si>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</si>
  <si>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</si>
  <si>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</si>
  <si>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</si>
  <si>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</si>
  <si>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</si>
  <si>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</si>
  <si>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</si>
  <si>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</si>
  <si>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</si>
  <si>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</si>
  <si>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</si>
  <si>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</si>
  <si>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</si>
  <si>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</si>
  <si>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</si>
  <si>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</si>
  <si>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</si>
  <si>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</si>
  <si>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</si>
  <si>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</si>
  <si>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</si>
  <si>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</si>
  <si>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</si>
  <si>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</si>
  <si>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</si>
  <si>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</si>
  <si>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</si>
  <si>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</si>
  <si>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</si>
  <si>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</si>
  <si>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</si>
  <si>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</si>
  <si>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</si>
  <si>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</si>
  <si>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</si>
  <si>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</si>
  <si>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</si>
  <si>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</si>
  <si>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</si>
  <si>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</si>
  <si>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</si>
  <si>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</si>
  <si>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</si>
  <si>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</si>
  <si>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</si>
  <si>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</si>
  <si>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</si>
  <si>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</si>
  <si>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</si>
  <si>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</si>
  <si>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</si>
  <si>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</si>
  <si>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</si>
  <si>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</si>
  <si>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</si>
  <si>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</si>
  <si>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</si>
  <si>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</si>
  <si>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</si>
  <si>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</si>
  <si>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</si>
  <si>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</si>
  <si>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</si>
  <si>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</si>
  <si>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</si>
  <si>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</si>
  <si>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</si>
  <si>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</si>
  <si>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</si>
  <si>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</si>
  <si>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</si>
  <si>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</si>
  <si>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</si>
  <si>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</si>
  <si>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</si>
  <si>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</si>
  <si>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</si>
  <si>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</si>
  <si>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</si>
  <si>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</si>
  <si>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</si>
  <si>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</si>
  <si>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</si>
  <si>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</si>
  <si>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</si>
  <si>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</si>
  <si>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</si>
  <si>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</si>
  <si>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</si>
  <si>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</si>
  <si>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</si>
  <si>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</si>
  <si>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</si>
  <si>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</si>
  <si>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</si>
  <si>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</si>
  <si>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</si>
  <si>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</si>
  <si>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</si>
  <si>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</si>
  <si>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</si>
  <si>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</si>
  <si>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</si>
  <si>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</si>
  <si>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</si>
  <si>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</si>
  <si>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</si>
  <si>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</si>
  <si>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</si>
  <si>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</si>
  <si>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</si>
  <si>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</si>
  <si>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</si>
  <si>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</si>
  <si>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</si>
  <si>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</si>
  <si>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</si>
  <si>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</si>
  <si>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</si>
  <si>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</si>
  <si>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</si>
  <si>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</si>
  <si>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</si>
  <si>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</si>
  <si>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</si>
  <si>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</si>
  <si>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</si>
  <si>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</si>
  <si>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</si>
  <si>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</si>
  <si>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</si>
  <si>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</si>
  <si>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</si>
  <si>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</si>
  <si>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</si>
  <si>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</si>
  <si>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</si>
  <si>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</si>
  <si>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</si>
  <si>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</si>
  <si>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</si>
  <si>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</si>
  <si>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</si>
  <si>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</si>
  <si>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</si>
  <si>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</si>
  <si>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</si>
  <si>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</si>
  <si>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</si>
  <si>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</si>
  <si>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</si>
  <si>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</si>
  <si>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</si>
  <si>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</si>
  <si>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</si>
  <si>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</si>
  <si>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</si>
  <si>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</si>
  <si>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</si>
  <si>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</si>
  <si>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</si>
  <si>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</si>
  <si>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</si>
  <si>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</si>
  <si>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</si>
  <si>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</si>
  <si>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</si>
  <si>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</si>
  <si>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</si>
  <si>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</si>
  <si>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</si>
  <si>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</si>
  <si>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</si>
  <si>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</si>
  <si>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</si>
  <si>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</si>
  <si>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</si>
  <si>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</si>
  <si>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</si>
  <si>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</si>
  <si>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</si>
  <si>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</si>
  <si>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</si>
  <si>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</si>
  <si>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</si>
  <si>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</si>
  <si>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</si>
  <si>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</si>
  <si>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</si>
  <si>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</si>
  <si>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</si>
  <si>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</si>
  <si>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</si>
  <si>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</si>
  <si>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</si>
  <si>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</si>
  <si>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</si>
  <si>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</si>
  <si>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</si>
  <si>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</si>
  <si>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</si>
  <si>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</si>
  <si>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</si>
  <si>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</si>
  <si>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</si>
  <si>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</si>
  <si>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</si>
  <si>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</si>
  <si>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</si>
  <si>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</si>
  <si>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</si>
  <si>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</si>
  <si>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</si>
  <si>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</si>
  <si>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</si>
  <si>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</si>
  <si>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</si>
  <si>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</si>
  <si>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</si>
  <si>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</si>
  <si>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</si>
  <si>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</si>
  <si>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</si>
  <si>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</si>
  <si>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</si>
  <si>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</si>
  <si>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</si>
  <si>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</si>
  <si>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</si>
  <si>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</si>
  <si>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</si>
  <si>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</si>
  <si>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</si>
  <si>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</si>
  <si>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</si>
  <si>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</si>
  <si>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</si>
  <si>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</si>
  <si>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</si>
  <si>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</si>
  <si>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</si>
  <si>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</si>
  <si>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</si>
  <si>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</si>
  <si>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</si>
  <si>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</si>
  <si>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</si>
  <si>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</si>
  <si>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</si>
  <si>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</si>
  <si>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</si>
  <si>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</si>
  <si>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</si>
  <si>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</si>
  <si>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</si>
  <si>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</si>
  <si>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</si>
  <si>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</si>
  <si>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</si>
  <si>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</si>
  <si>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</si>
  <si>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</si>
  <si>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</si>
  <si>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</si>
  <si>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</si>
  <si>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</si>
  <si>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</si>
  <si>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</si>
  <si>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</si>
  <si>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</si>
  <si>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</si>
  <si>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</si>
  <si>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</si>
  <si>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</si>
  <si>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</si>
  <si>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</si>
  <si>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</si>
  <si>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</si>
  <si>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</si>
  <si>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</si>
  <si>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</si>
  <si>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</si>
  <si>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</si>
  <si>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</si>
  <si>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</si>
  <si>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</si>
  <si>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</si>
  <si>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</si>
  <si>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</si>
  <si>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</si>
  <si>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</si>
  <si>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</si>
  <si>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</si>
  <si>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</si>
  <si>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</si>
  <si>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</si>
  <si>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</si>
  <si>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</si>
  <si>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</si>
  <si>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</si>
  <si>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</si>
  <si>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</si>
  <si>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</si>
  <si>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</si>
  <si>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</si>
  <si>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</si>
  <si>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</si>
  <si>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</si>
  <si>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</si>
  <si>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</si>
  <si>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</si>
  <si>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</si>
  <si>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</si>
  <si>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</si>
  <si>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</si>
  <si>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</si>
  <si>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</si>
  <si>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</si>
  <si>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</si>
  <si>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</si>
  <si>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</si>
  <si>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</si>
  <si>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</si>
  <si>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</si>
  <si>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</si>
  <si>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</si>
  <si>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</si>
  <si>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</si>
  <si>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</si>
  <si>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</si>
  <si>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</si>
  <si>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</si>
  <si>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</si>
  <si>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</si>
  <si>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</si>
  <si>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</si>
  <si>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</si>
  <si>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</si>
  <si>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</si>
  <si>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</si>
  <si>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</si>
  <si>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</si>
  <si>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</si>
  <si>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</si>
  <si>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</si>
  <si>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</si>
  <si>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</si>
  <si>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</si>
  <si>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</si>
  <si>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</si>
  <si>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</si>
  <si>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</si>
  <si>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</si>
  <si>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</si>
  <si>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</si>
  <si>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</si>
  <si>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</si>
  <si>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</si>
  <si>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</si>
  <si>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</si>
  <si>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</si>
  <si>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</si>
  <si>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</si>
  <si>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</si>
  <si>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</si>
  <si>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</si>
  <si>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</si>
  <si>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</si>
  <si>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</si>
  <si>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</si>
  <si>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</si>
  <si>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</si>
  <si>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</si>
  <si>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</si>
  <si>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</si>
  <si>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</si>
  <si>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</si>
  <si>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</si>
  <si>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</si>
  <si>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</si>
  <si>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</si>
  <si>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</si>
  <si>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</si>
  <si>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</si>
  <si>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</si>
  <si>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</si>
  <si>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</si>
  <si>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</si>
  <si>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</si>
  <si>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</si>
  <si>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</si>
  <si>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</si>
  <si>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</si>
  <si>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</si>
  <si>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</si>
  <si>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</si>
  <si>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</si>
  <si>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</si>
  <si>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</si>
  <si>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</si>
  <si>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</si>
  <si>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</si>
  <si>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</si>
  <si>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</si>
  <si>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</si>
  <si>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</si>
  <si>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</si>
  <si>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</si>
  <si>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</si>
  <si>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</si>
  <si>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</si>
  <si>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</si>
  <si>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</si>
  <si>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</si>
  <si>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</si>
  <si>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</si>
  <si>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</si>
  <si>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</si>
  <si>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</si>
  <si>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</si>
  <si>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</si>
  <si>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</si>
  <si>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</si>
  <si>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</si>
  <si>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</si>
  <si>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</si>
  <si>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</si>
  <si>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</si>
  <si>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</si>
  <si>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</si>
  <si>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</si>
  <si>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</si>
  <si>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</si>
  <si>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</si>
  <si>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</si>
  <si>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</si>
  <si>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</si>
  <si>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</si>
  <si>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</si>
  <si>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</si>
  <si>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</si>
  <si>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</si>
  <si>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</si>
  <si>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</si>
  <si>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</si>
  <si>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</si>
  <si>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</si>
  <si>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</si>
  <si>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</si>
  <si>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</si>
  <si>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</si>
  <si>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</si>
  <si>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</si>
  <si>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</si>
  <si>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</si>
  <si>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</si>
  <si>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</si>
  <si>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</si>
  <si>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</si>
  <si>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</si>
  <si>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</si>
  <si>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</si>
  <si>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</si>
  <si>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</si>
  <si>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</si>
  <si>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</si>
  <si>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</si>
  <si>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</si>
  <si>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</si>
  <si>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</si>
  <si>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</si>
  <si>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</si>
  <si>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</si>
  <si>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</si>
  <si>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</si>
  <si>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</si>
  <si>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</si>
  <si>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</si>
  <si>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</si>
  <si>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</si>
  <si>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</si>
  <si>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</si>
  <si>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</si>
  <si>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</si>
  <si>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</si>
  <si>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</si>
  <si>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</si>
  <si>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</si>
  <si>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</si>
  <si>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</si>
  <si>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</si>
  <si>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</si>
  <si>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</si>
  <si>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</si>
  <si>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</si>
  <si>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</si>
  <si>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</si>
  <si>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</si>
  <si>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</si>
  <si>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</si>
  <si>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</si>
  <si>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</si>
  <si>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</si>
  <si>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</si>
  <si>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</si>
  <si>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</si>
  <si>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</si>
  <si>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</si>
  <si>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</si>
  <si>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</si>
  <si>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</si>
  <si>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</si>
  <si>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</si>
  <si>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</si>
  <si>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</si>
  <si>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</si>
  <si>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</si>
  <si>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</si>
  <si>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</si>
  <si>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</si>
  <si>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</si>
  <si>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</si>
  <si>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</si>
  <si>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</si>
  <si>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</si>
  <si>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</si>
  <si>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</si>
  <si>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</si>
  <si>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</si>
  <si>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</si>
  <si>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</si>
  <si>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</si>
  <si>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</si>
  <si>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</si>
  <si>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</si>
  <si>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</si>
  <si>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</si>
  <si>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</si>
  <si>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</si>
  <si>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</si>
  <si>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</si>
  <si>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</si>
  <si>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</si>
  <si>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</si>
  <si>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</si>
  <si>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</si>
  <si>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</si>
  <si>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</si>
  <si>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</si>
  <si>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</si>
  <si>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</si>
  <si>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</si>
  <si>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</si>
  <si>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</si>
  <si>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</si>
  <si>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</si>
  <si>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</si>
  <si>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</si>
  <si>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</si>
  <si>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</si>
  <si>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</si>
  <si>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</si>
  <si>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</si>
  <si>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</si>
  <si>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</si>
  <si>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</si>
  <si>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</si>
  <si>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</si>
  <si>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</si>
  <si>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</si>
  <si>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</si>
  <si>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</si>
  <si>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</si>
  <si>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</si>
  <si>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</si>
  <si>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</si>
  <si>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</si>
  <si>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</si>
  <si>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</si>
  <si>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</si>
  <si>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</si>
  <si>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</si>
  <si>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</si>
  <si>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</si>
  <si>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</si>
  <si>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</si>
  <si>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</si>
  <si>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</si>
  <si>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</si>
  <si>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</si>
  <si>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</si>
  <si>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</si>
  <si>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</si>
  <si>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</si>
  <si>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</si>
  <si>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</si>
  <si>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</si>
  <si>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</si>
  <si>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</si>
  <si>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</si>
  <si>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</si>
  <si>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</si>
  <si>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</si>
  <si>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</si>
  <si>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</si>
  <si>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</si>
  <si>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</si>
  <si>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</si>
  <si>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</si>
  <si>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</si>
  <si>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</si>
  <si>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</si>
  <si>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</si>
  <si>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</si>
  <si>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</si>
  <si>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</si>
  <si>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</si>
  <si>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</si>
  <si>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</si>
  <si>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</si>
  <si>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</si>
  <si>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</si>
  <si>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</si>
  <si>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</si>
  <si>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</si>
  <si>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</si>
  <si>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</si>
  <si>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</si>
  <si>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</si>
  <si>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</si>
  <si>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</si>
  <si>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</si>
  <si>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</si>
  <si>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</si>
  <si>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</si>
  <si>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</si>
  <si>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</si>
  <si>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</si>
  <si>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</si>
  <si>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</si>
  <si>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</si>
  <si>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</si>
  <si>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</si>
  <si>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</si>
  <si>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</si>
  <si>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</si>
  <si>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</si>
  <si>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</si>
  <si>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</si>
  <si>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</si>
  <si>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</si>
  <si>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</si>
  <si>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</si>
  <si>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</si>
  <si>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</si>
  <si>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</si>
  <si>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</si>
  <si>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</si>
  <si>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</si>
  <si>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</si>
  <si>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</si>
  <si>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</si>
  <si>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</si>
  <si>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</si>
  <si>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</si>
  <si>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</si>
  <si>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</si>
  <si>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</si>
  <si>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</si>
  <si>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</si>
  <si>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</si>
  <si>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</si>
  <si>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</si>
  <si>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</si>
  <si>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</si>
  <si>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</si>
  <si>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</si>
  <si>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</si>
  <si>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</si>
  <si>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</si>
  <si>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</si>
  <si>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</si>
  <si>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</si>
  <si>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</si>
  <si>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</si>
  <si>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</si>
  <si>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</si>
  <si>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</si>
  <si>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</si>
  <si>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</si>
  <si>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</si>
  <si>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</si>
  <si>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</si>
  <si>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</si>
  <si>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</si>
  <si>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</si>
  <si>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</si>
  <si>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</si>
  <si>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</si>
  <si>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</si>
  <si>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</si>
  <si>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</si>
  <si>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</si>
  <si>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</si>
  <si>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</si>
  <si>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</si>
  <si>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</si>
  <si>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</si>
  <si>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</si>
  <si>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</si>
  <si>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</si>
  <si>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</si>
  <si>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</si>
  <si>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</si>
  <si>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</si>
  <si>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</si>
  <si>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</si>
  <si>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</si>
  <si>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</si>
  <si>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</si>
  <si>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</si>
  <si>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</si>
  <si>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</si>
  <si>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</si>
  <si>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</si>
  <si>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</si>
  <si>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</si>
  <si>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</si>
  <si>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</si>
  <si>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</si>
  <si>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</si>
  <si>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</si>
  <si>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</si>
  <si>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</si>
  <si>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</si>
  <si>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</si>
  <si>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</si>
  <si>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</si>
  <si>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</si>
  <si>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</si>
  <si>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</si>
  <si>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</si>
  <si>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</si>
  <si>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</si>
  <si>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</si>
  <si>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</si>
  <si>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</si>
  <si>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</si>
  <si>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</si>
  <si>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</si>
  <si>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</si>
  <si>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</si>
  <si>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</si>
  <si>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</si>
  <si>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</si>
  <si>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</si>
  <si>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</si>
  <si>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</si>
  <si>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</si>
  <si>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</si>
  <si>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</si>
  <si>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</si>
  <si>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</si>
  <si>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</si>
  <si>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</si>
  <si>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</si>
  <si>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</si>
  <si>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</si>
  <si>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</si>
  <si>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</si>
  <si>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</si>
  <si>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</si>
  <si>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</si>
  <si>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</si>
  <si>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</si>
  <si>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</si>
  <si>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</si>
  <si>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</si>
  <si>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</si>
  <si>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</si>
  <si>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</si>
  <si>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</si>
  <si>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</si>
  <si>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</si>
  <si>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</si>
  <si>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</si>
  <si>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</si>
  <si>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</si>
  <si>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</si>
  <si>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</si>
  <si>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</si>
  <si>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</si>
  <si>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</si>
  <si>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</si>
  <si>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</si>
  <si>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</si>
  <si>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</si>
  <si>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</si>
  <si>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</si>
  <si>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</si>
  <si>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</si>
  <si>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</si>
  <si>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</si>
  <si>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</si>
  <si>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</si>
  <si>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</si>
  <si>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</si>
  <si>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</si>
  <si>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</si>
  <si>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</si>
  <si>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</si>
  <si>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</si>
  <si>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</si>
  <si>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</si>
  <si>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</si>
  <si>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</si>
  <si>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</si>
  <si>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</si>
  <si>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</si>
  <si>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</si>
  <si>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</si>
  <si>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</si>
  <si>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</si>
  <si>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</si>
  <si>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</si>
  <si>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</si>
  <si>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</si>
  <si>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</si>
  <si>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</si>
  <si>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</si>
  <si>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</si>
  <si>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</si>
  <si>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</si>
  <si>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</si>
  <si>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</si>
  <si>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</si>
  <si>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</si>
  <si>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</si>
  <si>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</si>
  <si>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</si>
  <si>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</si>
  <si>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</si>
  <si>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</si>
  <si>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</si>
  <si>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</si>
  <si>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</si>
  <si>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</si>
  <si>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</si>
  <si>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</si>
  <si>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</si>
  <si>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</si>
  <si>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</si>
  <si>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</si>
  <si>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</si>
  <si>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</si>
  <si>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</si>
  <si>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</si>
  <si>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</si>
  <si>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</si>
  <si>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</si>
  <si>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</si>
  <si>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</si>
  <si>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</si>
  <si>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</si>
  <si>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</si>
  <si>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</si>
  <si>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</si>
  <si>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</si>
  <si>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</si>
  <si>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</si>
  <si>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</si>
  <si>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</si>
  <si>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</si>
  <si>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</si>
  <si>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</si>
  <si>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</si>
  <si>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</si>
  <si>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</si>
  <si>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</si>
  <si>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</si>
  <si>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</si>
  <si>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</si>
  <si>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</si>
  <si>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</si>
  <si>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</si>
  <si>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</si>
  <si>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</si>
  <si>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</si>
  <si>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</si>
  <si>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</si>
  <si>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</si>
  <si>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</si>
  <si>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</si>
  <si>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</si>
  <si>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</si>
  <si>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</si>
  <si>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</si>
  <si>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</si>
  <si>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</si>
  <si>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</si>
  <si>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</si>
  <si>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</si>
  <si>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</si>
  <si>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</si>
  <si>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</si>
  <si>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</si>
  <si>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</si>
  <si>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</si>
  <si>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</si>
  <si>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</si>
  <si>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</si>
  <si>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</si>
  <si>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</si>
  <si>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</si>
  <si>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</si>
  <si>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</si>
  <si>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</si>
  <si>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</si>
  <si>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</si>
  <si>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</si>
  <si>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</si>
  <si>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</si>
  <si>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</si>
  <si>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</si>
  <si>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</si>
  <si>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</si>
  <si>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</si>
  <si>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</si>
  <si>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</si>
  <si>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</si>
  <si>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</si>
  <si>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</si>
  <si>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</si>
  <si>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</si>
  <si>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</si>
  <si>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</si>
  <si>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</si>
  <si>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</si>
  <si>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</si>
  <si>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</si>
  <si>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</si>
  <si>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</si>
  <si>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</si>
  <si>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</si>
  <si>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</si>
  <si>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</si>
  <si>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</si>
  <si>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</si>
  <si>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</si>
  <si>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</si>
  <si>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</si>
  <si>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</si>
  <si>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</si>
  <si>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</si>
  <si>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</si>
  <si>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</si>
  <si>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</si>
  <si>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</si>
  <si>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</si>
  <si>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</si>
  <si>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</si>
  <si>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</si>
  <si>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</si>
  <si>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</si>
  <si>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</si>
  <si>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</si>
  <si>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</si>
  <si>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</si>
  <si>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</si>
  <si>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</si>
  <si>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</si>
  <si>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</si>
  <si>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</si>
  <si>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</si>
  <si>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</si>
  <si>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</si>
  <si>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</si>
  <si>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</si>
  <si>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</si>
  <si>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</si>
  <si>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</si>
  <si>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</si>
  <si>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</si>
  <si>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</si>
  <si>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</si>
  <si>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</si>
  <si>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</si>
  <si>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</si>
  <si>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</si>
  <si>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</si>
  <si>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</si>
  <si>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</si>
  <si>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</si>
  <si>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</si>
  <si>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</si>
  <si>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</si>
  <si>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</si>
  <si>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</si>
  <si>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</si>
  <si>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</si>
  <si>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</si>
  <si>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</si>
  <si>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</si>
  <si>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</si>
  <si>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</si>
  <si>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</si>
  <si>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</si>
  <si>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</si>
  <si>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</si>
  <si>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</si>
  <si>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</si>
  <si>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</si>
  <si>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</si>
  <si>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</si>
  <si>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</si>
  <si>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</si>
  <si>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</si>
  <si>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</si>
  <si>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</si>
  <si>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</si>
  <si>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</si>
  <si>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</si>
  <si>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</si>
  <si>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</si>
  <si>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</si>
  <si>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</si>
  <si>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</si>
  <si>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</si>
  <si>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</si>
  <si>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</si>
  <si>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</si>
  <si>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</si>
  <si>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</si>
  <si>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</si>
  <si>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</si>
  <si>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</si>
  <si>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</si>
  <si>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</si>
  <si>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</si>
  <si>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</si>
  <si>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</si>
  <si>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</si>
  <si>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</si>
  <si>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</si>
  <si>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</si>
  <si>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</si>
  <si>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</si>
  <si>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</si>
  <si>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</si>
  <si>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</si>
  <si>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</si>
  <si>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</si>
  <si>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</si>
  <si>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</si>
  <si>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</si>
  <si>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</si>
  <si>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</si>
  <si>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</si>
  <si>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</si>
  <si>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</si>
  <si>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</si>
  <si>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</si>
  <si>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</si>
  <si>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</si>
  <si>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</si>
  <si>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</si>
  <si>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</si>
  <si>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</si>
  <si>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</si>
  <si>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</si>
  <si>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</si>
  <si>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</si>
  <si>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</si>
  <si>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</si>
  <si>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</si>
  <si>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</si>
  <si>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</si>
  <si>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</si>
  <si>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</si>
  <si>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</si>
  <si>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</si>
  <si>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</si>
  <si>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</si>
  <si>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</si>
  <si>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</si>
  <si>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</si>
  <si>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</si>
  <si>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</si>
  <si>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</si>
  <si>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</si>
  <si>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</si>
  <si>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</si>
  <si>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</si>
  <si>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</si>
  <si>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</si>
  <si>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</si>
  <si>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</si>
  <si>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</si>
  <si>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</si>
  <si>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</si>
  <si>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</si>
  <si>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</si>
  <si>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</si>
  <si>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</si>
  <si>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</si>
  <si>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</si>
  <si>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</si>
  <si>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</si>
  <si>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</si>
  <si>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</si>
  <si>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</si>
  <si>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</si>
  <si>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</si>
  <si>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</si>
  <si>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</si>
  <si>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</si>
  <si>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</si>
  <si>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</si>
  <si>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</si>
  <si>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</si>
  <si>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</si>
  <si>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</si>
  <si>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</si>
  <si>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</si>
  <si>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</si>
  <si>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</si>
  <si>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</si>
  <si>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</si>
  <si>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</si>
  <si>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</si>
  <si>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</si>
  <si>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</si>
  <si>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</si>
  <si>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</si>
  <si>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</si>
  <si>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</si>
  <si>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</si>
  <si>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</si>
  <si>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</si>
  <si>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</si>
  <si>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</si>
  <si>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</si>
  <si>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</si>
  <si>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</si>
  <si>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</si>
  <si>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</si>
  <si>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</si>
  <si>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</si>
  <si>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</si>
  <si>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</si>
  <si>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</si>
  <si>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</si>
  <si>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</si>
  <si>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</si>
  <si>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</si>
  <si>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</si>
  <si>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</si>
  <si>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</si>
  <si>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</si>
  <si>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</si>
  <si>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</si>
  <si>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</si>
  <si>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</si>
  <si>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</si>
  <si>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</si>
  <si>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</si>
  <si>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</si>
  <si>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</si>
  <si>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</si>
  <si>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</si>
  <si>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</si>
  <si>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</si>
  <si>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</si>
  <si>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</si>
  <si>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</si>
  <si>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</si>
  <si>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</si>
  <si>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</si>
  <si>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</si>
  <si>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</si>
  <si>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</si>
  <si>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</si>
  <si>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</si>
  <si>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</si>
  <si>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</si>
  <si>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</si>
  <si>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</si>
  <si>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</si>
  <si>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</si>
  <si>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</si>
  <si>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</si>
  <si>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</si>
  <si>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</si>
  <si>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</si>
  <si>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</si>
  <si>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</si>
  <si>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</si>
  <si>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</si>
  <si>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</si>
  <si>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</si>
  <si>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</si>
  <si>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</si>
  <si>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</si>
  <si>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</si>
  <si>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</si>
  <si>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</si>
  <si>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</si>
  <si>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</si>
  <si>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</si>
  <si>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</si>
  <si>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</si>
  <si>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</si>
  <si>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</si>
  <si>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</si>
  <si>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</si>
  <si>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</si>
  <si>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</si>
  <si>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</si>
  <si>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</si>
  <si>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</si>
  <si>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</si>
  <si>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</si>
  <si>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</si>
  <si>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</si>
  <si>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</si>
  <si>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</si>
  <si>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</si>
  <si>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</si>
  <si>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</si>
  <si>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</si>
  <si>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</si>
  <si>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</si>
  <si>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</si>
  <si>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</si>
  <si>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</si>
  <si>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</si>
  <si>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</si>
  <si>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</si>
  <si>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</si>
  <si>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</si>
  <si>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</si>
  <si>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</si>
  <si>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</si>
  <si>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</si>
  <si>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</si>
  <si>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</si>
  <si>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</si>
  <si>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</si>
  <si>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</si>
  <si>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</si>
  <si>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</si>
  <si>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</si>
  <si>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</si>
  <si>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</si>
  <si>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</si>
  <si>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</si>
  <si>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</si>
  <si>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</si>
  <si>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</si>
  <si>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</si>
  <si>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</si>
  <si>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</si>
  <si>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</si>
  <si>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</si>
  <si>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</si>
  <si>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</si>
  <si>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</si>
  <si>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</si>
  <si>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</si>
  <si>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</si>
  <si>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</si>
  <si>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</si>
  <si>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</si>
  <si>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</si>
  <si>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</si>
  <si>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</si>
  <si>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</si>
  <si>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</si>
  <si>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</si>
  <si>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</si>
  <si>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</si>
  <si>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</si>
  <si>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</si>
  <si>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</si>
  <si>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</si>
  <si>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</si>
  <si>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</si>
  <si>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</si>
  <si>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</si>
  <si>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</si>
  <si>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</si>
  <si>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</si>
  <si>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</si>
  <si>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</si>
  <si>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</si>
  <si>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</si>
  <si>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</si>
  <si>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</si>
  <si>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</si>
  <si>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</si>
  <si>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</si>
  <si>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</si>
  <si>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</si>
  <si>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</si>
  <si>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</si>
  <si>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</si>
  <si>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</si>
  <si>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</si>
  <si>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</si>
  <si>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</si>
  <si>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</si>
  <si>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</si>
  <si>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</si>
  <si>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</si>
  <si>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</si>
  <si>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</si>
  <si>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</si>
  <si>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</si>
  <si>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</si>
  <si>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</si>
  <si>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</si>
  <si>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</si>
  <si>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</si>
  <si>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</si>
  <si>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</si>
  <si>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</si>
  <si>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</si>
  <si>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</si>
  <si>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</si>
  <si>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</si>
  <si>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</si>
  <si>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</si>
  <si>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</si>
  <si>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</si>
  <si>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</si>
  <si>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</si>
  <si>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</si>
  <si>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</si>
  <si>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</si>
  <si>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</si>
  <si>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</si>
  <si>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</si>
  <si>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</si>
  <si>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</si>
  <si>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</si>
  <si>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</si>
  <si>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</si>
  <si>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</si>
  <si>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</si>
  <si>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</si>
  <si>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</si>
  <si>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</si>
  <si>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</si>
  <si>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</si>
  <si>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</si>
  <si>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</si>
  <si>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</si>
  <si>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</si>
  <si>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</si>
  <si>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</si>
  <si>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</si>
  <si>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</si>
  <si>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</si>
  <si>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</si>
  <si>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</si>
  <si>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</si>
  <si>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</si>
  <si>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</si>
  <si>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</si>
  <si>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</si>
  <si>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</si>
  <si>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</si>
  <si>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</si>
  <si>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</si>
  <si>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</si>
  <si>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</si>
  <si>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</si>
  <si>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</si>
  <si>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</si>
  <si>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</si>
  <si>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</si>
  <si>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</si>
  <si>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</si>
  <si>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</si>
  <si>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</si>
  <si>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</si>
  <si>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</si>
  <si>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</si>
  <si>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</si>
  <si>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</si>
  <si>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</si>
  <si>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</si>
  <si>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</si>
  <si>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</si>
  <si>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</si>
  <si>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</si>
  <si>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</si>
  <si>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</si>
  <si>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</si>
  <si>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</si>
  <si>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</si>
  <si>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</si>
  <si>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</si>
  <si>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</si>
  <si>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</si>
  <si>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</si>
  <si>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</si>
  <si>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</si>
  <si>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</si>
  <si>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</si>
  <si>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</si>
  <si>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</si>
  <si>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</si>
  <si>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</si>
  <si>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</si>
  <si>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</si>
  <si>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</si>
  <si>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</si>
  <si>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</si>
  <si>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</si>
  <si>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</si>
  <si>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</si>
  <si>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</si>
  <si>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</si>
  <si>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</si>
  <si>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</si>
  <si>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</si>
  <si>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</si>
  <si>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</si>
  <si>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</si>
  <si>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</si>
  <si>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</si>
  <si>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</si>
  <si>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</si>
  <si>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</si>
  <si>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</si>
  <si>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</si>
  <si>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</si>
  <si>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</si>
  <si>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</si>
  <si>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</si>
  <si>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</si>
  <si>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</si>
  <si>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</si>
  <si>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</si>
  <si>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</si>
  <si>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</si>
  <si>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</si>
  <si>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</si>
  <si>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</si>
  <si>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</si>
  <si>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</si>
  <si>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</si>
  <si>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</si>
  <si>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</si>
  <si>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</si>
  <si>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</si>
  <si>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</si>
  <si>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</si>
  <si>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</si>
  <si>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</si>
  <si>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</si>
  <si>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</si>
  <si>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</si>
  <si>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</si>
  <si>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</si>
  <si>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</si>
  <si>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</si>
  <si>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</si>
  <si>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</si>
  <si>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</si>
  <si>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</si>
  <si>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</si>
  <si>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</si>
  <si>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</si>
  <si>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</si>
  <si>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</si>
  <si>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</si>
  <si>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</si>
  <si>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</si>
  <si>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</si>
  <si>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</si>
  <si>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</si>
  <si>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</si>
  <si>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</si>
  <si>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</si>
  <si>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</si>
  <si>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</si>
  <si>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</si>
  <si>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</si>
  <si>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</si>
  <si>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</si>
  <si>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</si>
  <si>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</si>
  <si>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</si>
  <si>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</si>
  <si>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</si>
  <si>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</si>
  <si>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</si>
  <si>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</si>
  <si>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</si>
  <si>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</si>
  <si>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</si>
  <si>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</si>
  <si>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</si>
  <si>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</si>
  <si>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</si>
  <si>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</si>
  <si>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</si>
  <si>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</si>
  <si>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</si>
  <si>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</si>
  <si>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</si>
  <si>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</si>
  <si>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</si>
  <si>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</si>
  <si>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</si>
  <si>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</si>
  <si>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</si>
  <si>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</si>
  <si>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</si>
  <si>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</si>
  <si>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</si>
  <si>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</si>
  <si>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</si>
  <si>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</si>
  <si>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</si>
  <si>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</si>
  <si>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</si>
  <si>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</si>
  <si>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</si>
  <si>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</si>
  <si>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</si>
  <si>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</si>
  <si>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</si>
  <si>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</si>
  <si>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</si>
  <si>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</si>
  <si>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</si>
  <si>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</si>
  <si>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</si>
  <si>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</si>
  <si>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</si>
  <si>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</si>
  <si>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</si>
  <si>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</si>
  <si>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</si>
  <si>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</si>
  <si>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</si>
  <si>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</si>
  <si>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</si>
  <si>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</si>
  <si>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</si>
  <si>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</si>
  <si>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</si>
  <si>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</si>
  <si>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</si>
  <si>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</si>
  <si>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</si>
  <si>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</si>
  <si>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</si>
  <si>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</si>
  <si>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</si>
  <si>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</si>
  <si>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</si>
  <si>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</si>
  <si>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</si>
  <si>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</si>
  <si>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</si>
  <si>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</si>
  <si>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</si>
  <si>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</si>
  <si>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</si>
  <si>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</si>
  <si>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</si>
  <si>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</si>
  <si>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</si>
  <si>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</si>
  <si>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</si>
  <si>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</si>
  <si>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</si>
  <si>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</si>
  <si>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</si>
  <si>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</si>
  <si>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</si>
  <si>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</si>
  <si>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</si>
  <si>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</si>
  <si>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</si>
  <si>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</si>
  <si>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</si>
  <si>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</si>
  <si>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</si>
  <si>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</si>
  <si>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</si>
  <si>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</si>
  <si>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</si>
  <si>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</si>
  <si>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</si>
  <si>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</si>
  <si>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</si>
  <si>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</si>
  <si>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</si>
  <si>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</si>
  <si>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</si>
  <si>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</si>
  <si>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</si>
  <si>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</si>
  <si>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</si>
  <si>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</si>
  <si>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</si>
  <si>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</si>
  <si>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</si>
  <si>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</si>
  <si>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</si>
  <si>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</si>
  <si>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</si>
  <si>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</si>
  <si>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</si>
  <si>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</si>
  <si>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</si>
  <si>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</si>
  <si>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</si>
  <si>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</si>
  <si>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</si>
  <si>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</si>
  <si>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</si>
  <si>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</si>
  <si>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</si>
  <si>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</si>
  <si>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</si>
  <si>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</si>
  <si>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</si>
  <si>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</si>
  <si>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</si>
  <si>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</si>
  <si>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</si>
  <si>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</si>
  <si>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</si>
  <si>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</si>
  <si>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</si>
  <si>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</si>
  <si>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</si>
  <si>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</si>
  <si>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</si>
  <si>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</si>
  <si>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</si>
  <si>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</si>
  <si>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</si>
  <si>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</si>
  <si>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</si>
  <si>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</si>
  <si>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</si>
  <si>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</si>
  <si>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</si>
  <si>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</si>
  <si>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</si>
  <si>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</si>
  <si>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</si>
  <si>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</si>
  <si>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</si>
  <si>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</si>
  <si>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</si>
  <si>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</si>
  <si>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</si>
  <si>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</si>
  <si>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</si>
  <si>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</si>
  <si>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</si>
  <si>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</si>
  <si>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</si>
  <si>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</si>
  <si>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</si>
  <si>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</si>
  <si>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</si>
  <si>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</si>
  <si>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</si>
  <si>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</si>
  <si>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</si>
  <si>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</si>
  <si>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</si>
  <si>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</si>
  <si>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</si>
  <si>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</si>
  <si>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</si>
  <si>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</si>
  <si>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</si>
  <si>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</si>
  <si>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</si>
  <si>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</si>
  <si>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</si>
  <si>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</si>
  <si>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</si>
  <si>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</si>
  <si>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</si>
  <si>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</si>
  <si>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</si>
  <si>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</si>
  <si>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</si>
  <si>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</si>
  <si>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</si>
  <si>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</si>
  <si>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</si>
  <si>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</si>
  <si>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</si>
  <si>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</si>
  <si>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</si>
  <si>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</si>
  <si>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</si>
  <si>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</si>
  <si>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</si>
  <si>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</si>
  <si>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</si>
  <si>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</si>
  <si>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</si>
  <si>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</si>
  <si>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</si>
  <si>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</si>
  <si>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</si>
  <si>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</si>
  <si>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</si>
  <si>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</si>
  <si>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</si>
  <si>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</si>
  <si>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</si>
  <si>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</si>
  <si>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</si>
  <si>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</si>
  <si>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</si>
  <si>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</si>
  <si>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</si>
  <si>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</si>
  <si>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</si>
  <si>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</si>
  <si>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</si>
  <si>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</si>
  <si>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</si>
  <si>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</si>
  <si>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</si>
  <si>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</si>
  <si>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</si>
  <si>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</si>
  <si>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</si>
  <si>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</si>
  <si>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</si>
  <si>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</si>
  <si>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</si>
  <si>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</si>
  <si>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</si>
  <si>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</si>
  <si>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</si>
  <si>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</si>
  <si>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</si>
  <si>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</si>
  <si>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</si>
  <si>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</si>
  <si>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</si>
  <si>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</si>
  <si>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</si>
  <si>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</si>
  <si>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</si>
  <si>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</si>
  <si>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</si>
  <si>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</si>
  <si>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</si>
  <si>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</si>
  <si>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</si>
  <si>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</si>
  <si>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</si>
  <si>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</si>
  <si>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</si>
  <si>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</si>
  <si>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</si>
  <si>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</si>
  <si>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</si>
  <si>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</si>
  <si>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</si>
  <si>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</si>
  <si>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</si>
  <si>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</si>
  <si>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</si>
  <si>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</si>
  <si>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</si>
  <si>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</si>
  <si>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</si>
  <si>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</si>
  <si>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</si>
  <si>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</si>
  <si>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</si>
  <si>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</si>
  <si>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</si>
  <si>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</si>
  <si>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</si>
  <si>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</si>
  <si>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</si>
  <si>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</si>
  <si>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</si>
  <si>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</si>
  <si>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</si>
  <si>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</si>
  <si>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</si>
  <si>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</si>
  <si>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</si>
  <si>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</si>
  <si>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</si>
  <si>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</si>
  <si>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</si>
  <si>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</si>
  <si>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</si>
  <si>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</si>
  <si>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</si>
  <si>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</si>
  <si>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</si>
  <si>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</si>
  <si>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</si>
  <si>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</si>
  <si>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</si>
  <si>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</si>
  <si>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</si>
  <si>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</si>
  <si>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</si>
  <si>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</si>
  <si>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</si>
  <si>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</si>
  <si>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</si>
  <si>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</si>
  <si>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</si>
  <si>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</si>
  <si>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</si>
  <si>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</si>
  <si>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</si>
  <si>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</si>
  <si>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</si>
  <si>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</si>
  <si>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</si>
  <si>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</si>
  <si>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</si>
  <si>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</si>
  <si>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</si>
  <si>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</si>
  <si>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</si>
  <si>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</si>
  <si>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</si>
  <si>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</si>
  <si>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</si>
  <si>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</si>
  <si>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</si>
  <si>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</si>
  <si>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</si>
  <si>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</si>
  <si>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</si>
  <si>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</si>
  <si>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</si>
  <si>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</si>
  <si>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</si>
  <si>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</si>
  <si>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</si>
  <si>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</si>
  <si>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</si>
  <si>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</si>
  <si>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</si>
  <si>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</si>
  <si>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</si>
  <si>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</si>
  <si>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</si>
  <si>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</si>
  <si>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</si>
  <si>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</si>
  <si>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</si>
  <si>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</si>
  <si>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</si>
  <si>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</si>
  <si>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</si>
  <si>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</si>
  <si>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</si>
  <si>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</si>
  <si>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</si>
  <si>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</si>
  <si>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</si>
  <si>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</si>
  <si>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</si>
  <si>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</si>
  <si>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</si>
  <si>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</si>
  <si>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</si>
  <si>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</si>
  <si>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</si>
  <si>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</si>
  <si>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</si>
  <si>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</si>
  <si>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</si>
  <si>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</si>
  <si>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</si>
  <si>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</si>
  <si>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</si>
  <si>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</si>
  <si>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</si>
  <si>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</si>
  <si>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</si>
  <si>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</si>
  <si>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</si>
  <si>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</si>
  <si>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</si>
  <si>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</si>
  <si>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</si>
  <si>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</si>
  <si>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</si>
  <si>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</si>
  <si>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</si>
  <si>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</si>
  <si>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</si>
  <si>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</si>
  <si>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</si>
  <si>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</si>
  <si>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</si>
  <si>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</si>
  <si>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</si>
  <si>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</si>
  <si>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</si>
  <si>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</si>
  <si>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</si>
  <si>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</si>
  <si>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</si>
  <si>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</si>
  <si>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</si>
  <si>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</si>
  <si>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</si>
  <si>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</si>
  <si>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</si>
  <si>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</si>
  <si>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</si>
  <si>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</si>
  <si>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</si>
  <si>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</si>
  <si>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</si>
  <si>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</si>
  <si>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</si>
  <si>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</si>
  <si>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</si>
  <si>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</si>
  <si>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</si>
  <si>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</si>
  <si>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</si>
  <si>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</si>
  <si>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</si>
  <si>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</si>
  <si>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</si>
  <si>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</si>
  <si>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</si>
  <si>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</si>
  <si>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</si>
  <si>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</si>
  <si>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</si>
  <si>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</si>
  <si>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</si>
  <si>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</si>
  <si>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</si>
  <si>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</si>
  <si>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</si>
  <si>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</si>
  <si>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</si>
  <si>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</si>
  <si>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</si>
  <si>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</si>
  <si>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</si>
  <si>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</si>
  <si>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</si>
  <si>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</si>
  <si>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</si>
  <si>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</si>
  <si>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</si>
  <si>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</si>
  <si>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</si>
  <si>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</si>
  <si>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</si>
  <si>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</si>
  <si>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</si>
  <si>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</si>
  <si>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</si>
  <si>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</si>
  <si>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</si>
  <si>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</si>
  <si>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</si>
  <si>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</si>
  <si>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</si>
  <si>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</si>
  <si>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</si>
  <si>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</si>
  <si>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</si>
  <si>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</si>
  <si>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</si>
  <si>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</si>
  <si>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</si>
  <si>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</si>
  <si>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</si>
  <si>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</si>
  <si>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</si>
  <si>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</si>
  <si>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</si>
  <si>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</si>
  <si>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</si>
  <si>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</si>
  <si>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</si>
  <si>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</si>
  <si>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</si>
  <si>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</si>
  <si>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</si>
  <si>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</si>
  <si>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</si>
  <si>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</si>
  <si>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</si>
  <si>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</si>
  <si>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</si>
  <si>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</si>
  <si>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</si>
  <si>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</si>
  <si>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</si>
  <si>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</si>
  <si>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</si>
  <si>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</si>
  <si>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</si>
  <si>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</si>
  <si>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</si>
  <si>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</si>
  <si>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</si>
  <si>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</si>
  <si>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</si>
  <si>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</si>
  <si>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</si>
  <si>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</si>
  <si>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</si>
  <si>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</si>
  <si>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</si>
  <si>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</si>
  <si>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</si>
  <si>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</si>
  <si>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</si>
  <si>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</si>
  <si>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</si>
  <si>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</si>
  <si>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</si>
  <si>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</si>
  <si>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</si>
  <si>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</si>
  <si>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</si>
  <si>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</si>
  <si>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</si>
  <si>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</si>
  <si>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</si>
  <si>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</si>
  <si>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</si>
  <si>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</si>
  <si>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</si>
  <si>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</si>
  <si>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</si>
  <si>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</si>
  <si>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</si>
  <si>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</si>
  <si>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</si>
  <si>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</si>
  <si>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</si>
  <si>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</si>
  <si>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</si>
  <si>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</si>
  <si>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</si>
  <si>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</si>
  <si>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</si>
  <si>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</si>
  <si>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</si>
  <si>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</si>
  <si>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</si>
  <si>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</si>
  <si>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</si>
  <si>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</si>
  <si>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</si>
  <si>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</si>
  <si>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</si>
  <si>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</si>
  <si>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</si>
  <si>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</si>
  <si>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</si>
  <si>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</si>
  <si>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</si>
  <si>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</si>
  <si>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</si>
  <si>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</si>
  <si>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</si>
  <si>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</si>
  <si>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</si>
  <si>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</si>
  <si>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</si>
  <si>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</si>
  <si>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</si>
  <si>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</si>
  <si>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</si>
  <si>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</si>
  <si>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</si>
  <si>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</si>
  <si>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</si>
  <si>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</si>
  <si>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</si>
  <si>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</si>
  <si>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</si>
  <si>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</si>
  <si>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</si>
  <si>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</si>
  <si>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</si>
  <si>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</si>
  <si>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</si>
  <si>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</si>
  <si>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</si>
  <si>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</si>
  <si>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</si>
  <si>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</si>
  <si>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</si>
  <si>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</si>
  <si>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</si>
  <si>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</si>
  <si>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</si>
  <si>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</si>
  <si>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</si>
  <si>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</si>
  <si>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</si>
  <si>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</si>
  <si>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</si>
  <si>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</si>
  <si>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</si>
  <si>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</si>
  <si>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</si>
  <si>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</si>
  <si>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</si>
  <si>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</si>
  <si>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</si>
  <si>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</si>
  <si>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</si>
  <si>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</si>
  <si>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</si>
  <si>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</si>
  <si>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</si>
  <si>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</si>
  <si>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</si>
  <si>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</si>
  <si>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</si>
  <si>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</si>
  <si>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</si>
  <si>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</si>
  <si>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</si>
  <si>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</si>
  <si>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</si>
  <si>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</si>
  <si>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</si>
  <si>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</si>
  <si>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</si>
  <si>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</si>
  <si>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</si>
  <si>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</si>
  <si>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</si>
  <si>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</si>
  <si>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</si>
  <si>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</si>
  <si>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</si>
  <si>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</si>
  <si>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</si>
  <si>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</si>
  <si>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</si>
  <si>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</si>
  <si>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</si>
  <si>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</si>
  <si>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</si>
  <si>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</si>
  <si>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</si>
  <si>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</si>
  <si>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</si>
  <si>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</si>
  <si>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</si>
  <si>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</si>
  <si>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</si>
  <si>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</si>
  <si>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</si>
  <si>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</si>
  <si>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</si>
  <si>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</si>
  <si>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</si>
  <si>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</si>
  <si>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</si>
  <si>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</si>
  <si>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</si>
  <si>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</si>
  <si>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</si>
  <si>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</si>
  <si>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</si>
  <si>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</si>
  <si>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</si>
  <si>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</si>
  <si>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</si>
  <si>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</si>
  <si>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</si>
  <si>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</si>
  <si>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</si>
  <si>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</si>
  <si>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</si>
  <si>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</si>
  <si>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</si>
  <si>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</si>
  <si>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</si>
  <si>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</si>
  <si>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</si>
  <si>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</si>
  <si>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</si>
  <si>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</si>
  <si>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</si>
  <si>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</si>
  <si>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</si>
  <si>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</si>
  <si>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</si>
  <si>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</si>
  <si>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</si>
  <si>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</si>
  <si>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</si>
  <si>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</si>
  <si>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</si>
  <si>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</si>
  <si>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</si>
  <si>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</si>
  <si>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</si>
  <si>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</si>
  <si>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</si>
  <si>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</si>
  <si>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</si>
  <si>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</si>
  <si>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</si>
  <si>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</si>
  <si>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</si>
  <si>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</si>
  <si>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</si>
  <si>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</si>
  <si>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</si>
  <si>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</si>
  <si>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</si>
  <si>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</si>
  <si>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</si>
  <si>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</si>
  <si>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</si>
  <si>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</si>
  <si>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</si>
  <si>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</si>
  <si>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</si>
  <si>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</si>
  <si>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</si>
  <si>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</si>
  <si>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</si>
  <si>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</si>
  <si>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</si>
  <si>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</si>
  <si>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</si>
  <si>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</si>
  <si>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</si>
  <si>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</si>
  <si>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</si>
  <si>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</si>
  <si>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</si>
  <si>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</si>
  <si>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</si>
  <si>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</si>
  <si>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</si>
  <si>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</si>
  <si>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</si>
  <si>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</si>
  <si>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</si>
  <si>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</si>
  <si>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</si>
  <si>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</si>
  <si>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</si>
  <si>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</si>
  <si>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</si>
  <si>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</si>
  <si>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</si>
  <si>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</si>
  <si>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</si>
  <si>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</si>
  <si>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</si>
  <si>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</si>
  <si>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</si>
  <si>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</si>
  <si>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</si>
  <si>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</si>
  <si>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</si>
  <si>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</si>
  <si>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</si>
  <si>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</si>
  <si>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</si>
  <si>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</si>
  <si>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</si>
  <si>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</si>
  <si>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</si>
  <si>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</si>
  <si>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</si>
  <si>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</si>
  <si>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</si>
  <si>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</si>
  <si>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</si>
  <si>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</si>
  <si>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</si>
  <si>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</si>
  <si>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</si>
  <si>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</si>
  <si>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</si>
  <si>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</si>
  <si>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</si>
  <si>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</si>
  <si>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</si>
  <si>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</si>
  <si>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</si>
  <si>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</si>
  <si>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</si>
  <si>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</si>
  <si>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</si>
  <si>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</si>
  <si>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</si>
  <si>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</si>
  <si>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</si>
  <si>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</si>
  <si>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</si>
  <si>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</si>
  <si>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</si>
  <si>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</si>
  <si>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</si>
  <si>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</si>
  <si>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</si>
  <si>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</si>
  <si>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</si>
  <si>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</si>
  <si>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</si>
  <si>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</si>
  <si>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</si>
  <si>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</si>
  <si>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</si>
  <si>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</si>
  <si>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</si>
  <si>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</si>
  <si>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</si>
  <si>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</si>
  <si>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</si>
  <si>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</si>
  <si>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</si>
  <si>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</si>
  <si>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</si>
  <si>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</si>
  <si>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</si>
  <si>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</si>
  <si>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</si>
  <si>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</si>
  <si>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</si>
  <si>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</si>
  <si>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</si>
  <si>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</si>
  <si>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</si>
  <si>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</si>
  <si>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</si>
  <si>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</si>
  <si>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</si>
  <si>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</si>
  <si>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</si>
  <si>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</si>
  <si>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</si>
  <si>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</si>
  <si>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</si>
  <si>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</si>
  <si>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</si>
  <si>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</si>
  <si>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</si>
  <si>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</si>
  <si>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</si>
  <si>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</si>
  <si>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</si>
  <si>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</si>
  <si>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</si>
  <si>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</si>
  <si>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</si>
  <si>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</si>
  <si>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</si>
  <si>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</si>
  <si>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</si>
  <si>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</si>
  <si>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</si>
  <si>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</si>
  <si>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</si>
  <si>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</si>
  <si>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</si>
  <si>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</si>
  <si>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</si>
  <si>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</si>
  <si>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</si>
  <si>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</si>
  <si>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</si>
  <si>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</si>
  <si>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</si>
  <si>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</si>
  <si>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</si>
  <si>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</si>
  <si>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</si>
  <si>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</si>
  <si>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</si>
  <si>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</si>
  <si>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</si>
  <si>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</si>
  <si>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</si>
  <si>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</si>
  <si>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</si>
  <si>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</si>
  <si>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</si>
  <si>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</si>
  <si>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</si>
  <si>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</si>
  <si>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</si>
  <si>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</si>
  <si>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</si>
  <si>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</si>
  <si>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</si>
  <si>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</si>
  <si>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</si>
  <si>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</si>
  <si>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</si>
  <si>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</si>
  <si>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</si>
  <si>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</si>
  <si>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</si>
  <si>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</si>
  <si>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</si>
  <si>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</si>
  <si>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</si>
  <si>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</si>
  <si>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</si>
  <si>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</si>
  <si>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</si>
  <si>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</si>
  <si>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</si>
  <si>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</si>
  <si>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</si>
  <si>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</si>
  <si>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</si>
  <si>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</si>
  <si>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</si>
  <si>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</si>
  <si>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</si>
  <si>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</si>
  <si>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</si>
  <si>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</si>
  <si>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</si>
  <si>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</si>
  <si>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</si>
  <si>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</si>
  <si>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</si>
  <si>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</si>
  <si>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</si>
  <si>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</si>
  <si>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</si>
  <si>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</si>
  <si>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</si>
  <si>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</si>
  <si>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</si>
  <si>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</si>
  <si>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</si>
  <si>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</si>
  <si>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</si>
  <si>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</si>
  <si>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</si>
  <si>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</si>
  <si>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</si>
  <si>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</si>
  <si>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</si>
  <si>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</si>
  <si>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</si>
  <si>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</si>
  <si>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</si>
  <si>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</si>
  <si>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</si>
  <si>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</si>
  <si>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</si>
  <si>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</si>
  <si>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</si>
  <si>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</si>
  <si>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</si>
  <si>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</si>
  <si>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</si>
  <si>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</si>
  <si>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</si>
  <si>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</si>
  <si>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</si>
  <si>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</si>
  <si>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</si>
  <si>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</si>
  <si>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</si>
  <si>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</si>
  <si>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</si>
  <si>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</si>
  <si>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</si>
  <si>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</si>
  <si>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</si>
  <si>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</si>
  <si>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</si>
  <si>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</si>
  <si>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</si>
  <si>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</si>
  <si>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</si>
  <si>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</si>
  <si>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</si>
  <si>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</si>
  <si>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</si>
  <si>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</si>
  <si>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</si>
  <si>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</si>
  <si>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</si>
  <si>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</si>
  <si>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</si>
  <si>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</si>
  <si>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</si>
  <si>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</si>
  <si>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</si>
  <si>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</si>
  <si>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</si>
  <si>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</si>
  <si>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</si>
  <si>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</si>
  <si>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</si>
  <si>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</si>
  <si>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</si>
  <si>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</si>
  <si>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</si>
  <si>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</si>
  <si>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</si>
  <si>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</si>
  <si>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</si>
  <si>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</si>
  <si>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</si>
  <si>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</si>
  <si>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</si>
  <si>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</si>
  <si>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</si>
  <si>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</si>
  <si>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</si>
  <si>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</si>
  <si>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</si>
  <si>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</si>
  <si>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</si>
  <si>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</si>
  <si>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</si>
  <si>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</si>
  <si>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</si>
  <si>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</si>
  <si>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</si>
  <si>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</si>
  <si>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</si>
  <si>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</si>
  <si>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</si>
  <si>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</si>
  <si>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</si>
  <si>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</si>
  <si>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</si>
  <si>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</si>
  <si>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</si>
  <si>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</si>
  <si>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</si>
  <si>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</si>
  <si>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</si>
  <si>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</si>
  <si>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</si>
  <si>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</si>
  <si>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</si>
  <si>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</si>
  <si>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</si>
  <si>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</si>
  <si>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</si>
  <si>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</si>
  <si>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</si>
  <si>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</si>
  <si>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</si>
  <si>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</si>
  <si>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</si>
  <si>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</si>
  <si>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</si>
  <si>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</si>
  <si>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</si>
  <si>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</si>
  <si>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</si>
  <si>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</si>
  <si>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</si>
  <si>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</si>
  <si>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</si>
  <si>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</si>
  <si>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</si>
  <si>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</si>
  <si>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</si>
  <si>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</si>
  <si>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</si>
  <si>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</si>
  <si>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</si>
  <si>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</si>
  <si>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</si>
  <si>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</si>
  <si>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</si>
  <si>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</si>
  <si>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</si>
  <si>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</si>
  <si>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</si>
  <si>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</si>
  <si>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</si>
  <si>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</si>
  <si>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</si>
  <si>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</si>
  <si>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</si>
  <si>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</si>
  <si>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</si>
  <si>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</si>
  <si>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</si>
  <si>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</si>
  <si>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</si>
  <si>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</si>
  <si>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</si>
  <si>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</si>
  <si>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</si>
  <si>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</si>
  <si>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</si>
  <si>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</si>
  <si>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</si>
  <si>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</si>
  <si>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</si>
  <si>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</si>
  <si>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</si>
  <si>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</si>
  <si>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</si>
  <si>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</si>
  <si>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</si>
  <si>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</si>
  <si>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</si>
  <si>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</si>
  <si>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</si>
  <si>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</si>
  <si>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</si>
  <si>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</si>
  <si>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</si>
  <si>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</si>
  <si>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</si>
  <si>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</si>
  <si>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</si>
  <si>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</si>
  <si>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</si>
  <si>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</si>
  <si>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</si>
  <si>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</si>
  <si>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</si>
  <si>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</si>
  <si>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</si>
  <si>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</si>
  <si>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</si>
  <si>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</si>
  <si>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</si>
  <si>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</si>
  <si>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</si>
  <si>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</si>
  <si>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</si>
  <si>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</si>
  <si>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</si>
  <si>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</si>
  <si>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</si>
  <si>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</si>
  <si>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</si>
  <si>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</si>
  <si>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</si>
  <si>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</si>
  <si>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</si>
  <si>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</si>
  <si>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</si>
  <si>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</si>
  <si>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</si>
  <si>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</si>
  <si>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</si>
  <si>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</si>
  <si>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</si>
  <si>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</si>
  <si>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</si>
  <si>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</si>
  <si>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</si>
  <si>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</si>
  <si>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</si>
  <si>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</si>
  <si>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</si>
  <si>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</si>
  <si>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</si>
  <si>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</si>
  <si>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</si>
  <si>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</si>
  <si>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</si>
  <si>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</si>
  <si>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</si>
  <si>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</si>
  <si>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</si>
  <si>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</si>
  <si>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</si>
  <si>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</si>
  <si>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</si>
  <si>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</si>
  <si>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</si>
  <si>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</si>
  <si>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</si>
  <si>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</si>
  <si>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</si>
  <si>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</si>
  <si>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</si>
  <si>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</si>
  <si>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</si>
  <si>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</si>
  <si>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</si>
  <si>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</si>
  <si>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</si>
  <si>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</si>
  <si>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</si>
  <si>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</si>
  <si>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</si>
  <si>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</si>
  <si>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</si>
  <si>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</si>
  <si>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</si>
  <si>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</si>
  <si>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</si>
  <si>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</si>
  <si>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</si>
  <si>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</si>
  <si>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</si>
  <si>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</si>
  <si>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</si>
  <si>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</si>
  <si>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</si>
  <si>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</si>
  <si>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</si>
  <si>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</si>
  <si>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</si>
  <si>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</si>
  <si>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</si>
  <si>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</si>
  <si>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</si>
  <si>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</si>
  <si>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</si>
  <si>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</si>
  <si>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</si>
  <si>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</si>
  <si>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</si>
  <si>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</si>
  <si>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</si>
  <si>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</si>
  <si>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</si>
  <si>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</si>
  <si>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</si>
  <si>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</si>
  <si>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</si>
  <si>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</si>
  <si>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</si>
  <si>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</si>
  <si>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</si>
  <si>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</si>
  <si>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</si>
  <si>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</si>
  <si>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</si>
  <si>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</si>
  <si>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</si>
  <si>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</si>
  <si>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</si>
  <si>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</si>
  <si>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</si>
  <si>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</si>
  <si>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</si>
  <si>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</si>
  <si>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</si>
  <si>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</si>
  <si>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</si>
  <si>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</si>
  <si>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</si>
  <si>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</si>
  <si>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</si>
  <si>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</si>
  <si>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</si>
  <si>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</si>
  <si>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</si>
  <si>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</si>
  <si>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</si>
  <si>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</si>
  <si>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</si>
  <si>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</si>
  <si>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</si>
  <si>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</si>
  <si>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</si>
  <si>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</si>
  <si>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</si>
  <si>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</si>
  <si>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</si>
  <si>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</si>
  <si>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</si>
  <si>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</si>
  <si>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</si>
  <si>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</si>
  <si>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</si>
  <si>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</si>
  <si>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</si>
  <si>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</si>
  <si>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</si>
  <si>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</si>
  <si>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</si>
  <si>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</si>
  <si>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</si>
  <si>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</si>
  <si>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</si>
  <si>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</si>
  <si>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</si>
  <si>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</si>
  <si>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</si>
  <si>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</si>
  <si>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</si>
  <si>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</si>
  <si>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</si>
  <si>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</si>
  <si>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</si>
  <si>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</si>
  <si>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</si>
  <si>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</si>
  <si>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</si>
  <si>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</si>
  <si>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</si>
  <si>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</si>
  <si>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</si>
  <si>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</si>
  <si>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</si>
  <si>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</si>
  <si>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</si>
  <si>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</si>
  <si>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</si>
  <si>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</si>
  <si>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</si>
  <si>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</si>
  <si>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</si>
  <si>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</si>
  <si>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</si>
  <si>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</si>
  <si>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</si>
  <si>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</si>
  <si>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</si>
  <si>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</si>
  <si>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</si>
  <si>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</si>
  <si>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</si>
  <si>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</si>
  <si>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</si>
  <si>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</si>
  <si>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</si>
  <si>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</si>
  <si>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</si>
  <si>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</si>
  <si>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</si>
  <si>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</si>
  <si>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</si>
  <si>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</si>
  <si>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</si>
  <si>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</si>
  <si>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</si>
  <si>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</si>
  <si>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</si>
  <si>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</si>
  <si>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</si>
  <si>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</si>
  <si>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</si>
  <si>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</si>
  <si>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</si>
  <si>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</si>
  <si>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</si>
  <si>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</si>
  <si>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</si>
  <si>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</si>
  <si>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</si>
  <si>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</si>
  <si>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</si>
  <si>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</si>
  <si>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</si>
  <si>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</si>
  <si>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</si>
  <si>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</si>
  <si>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</si>
  <si>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</si>
  <si>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</si>
  <si>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</si>
  <si>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</si>
  <si>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</si>
  <si>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</si>
  <si>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</si>
  <si>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</si>
  <si>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</si>
  <si>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</si>
  <si>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</si>
  <si>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</si>
  <si>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</si>
  <si>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</si>
  <si>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</si>
  <si>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</si>
  <si>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</si>
  <si>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</si>
  <si>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</si>
  <si>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</si>
  <si>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</si>
  <si>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</si>
  <si>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</si>
  <si>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</si>
  <si>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</si>
  <si>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</si>
  <si>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</si>
  <si>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</si>
  <si>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</si>
  <si>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</si>
  <si>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</si>
  <si>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</si>
  <si>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</si>
  <si>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</si>
  <si>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</si>
  <si>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</si>
  <si>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</si>
  <si>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</si>
  <si>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</si>
  <si>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</si>
  <si>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</si>
  <si>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</si>
  <si>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</si>
  <si>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</si>
  <si>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</si>
  <si>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</si>
  <si>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</si>
  <si>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</si>
  <si>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</si>
  <si>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</si>
  <si>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</si>
  <si>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</si>
  <si>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</si>
  <si>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</si>
  <si>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</si>
  <si>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</si>
  <si>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</si>
  <si>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</si>
  <si>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</si>
  <si>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</si>
  <si>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</si>
  <si>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</si>
  <si>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</si>
  <si>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</si>
  <si>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</si>
  <si>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</si>
  <si>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</si>
  <si>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</si>
  <si>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</si>
  <si>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</si>
  <si>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</si>
  <si>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</si>
  <si>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</si>
  <si>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</si>
  <si>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</si>
  <si>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</si>
  <si>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</si>
  <si>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</si>
  <si>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</si>
  <si>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</si>
  <si>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</si>
  <si>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</si>
  <si>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</si>
  <si>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</si>
  <si>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</si>
  <si>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</si>
  <si>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</si>
  <si>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</si>
  <si>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</si>
  <si>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</si>
  <si>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</si>
  <si>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</si>
  <si>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</si>
  <si>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</si>
  <si>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</si>
  <si>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</si>
  <si>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</si>
  <si>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</si>
  <si>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</si>
  <si>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</si>
  <si>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</si>
  <si>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</si>
  <si>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</si>
  <si>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</si>
  <si>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</si>
  <si>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</si>
  <si>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</si>
  <si>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</si>
  <si>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</si>
  <si>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</si>
  <si>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</si>
  <si>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</si>
  <si>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</si>
  <si>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</si>
  <si>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</si>
  <si>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</si>
  <si>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</si>
  <si>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</si>
  <si>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</si>
  <si>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</si>
  <si>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</si>
  <si>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</si>
  <si>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</si>
  <si>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</si>
  <si>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</si>
  <si>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</si>
  <si>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</si>
  <si>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</si>
  <si>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</si>
  <si>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</si>
  <si>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</si>
  <si>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</si>
  <si>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</si>
  <si>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</si>
  <si>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</si>
  <si>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</si>
  <si>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</si>
  <si>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</si>
  <si>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</si>
  <si>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</si>
  <si>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</si>
  <si>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</si>
  <si>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</si>
  <si>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</si>
  <si>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</si>
  <si>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</si>
  <si>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</si>
  <si>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</si>
  <si>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</si>
  <si>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</si>
  <si>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</si>
  <si>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</si>
  <si>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</si>
  <si>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</si>
  <si>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</si>
  <si>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</si>
  <si>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</si>
  <si>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</si>
  <si>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</si>
  <si>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</si>
  <si>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</si>
  <si>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</si>
  <si>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</si>
  <si>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</si>
  <si>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</si>
  <si>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</si>
  <si>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</si>
  <si>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</si>
  <si>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</si>
  <si>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</si>
  <si>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</si>
  <si>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</si>
  <si>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</si>
  <si>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</si>
  <si>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</si>
  <si>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</si>
  <si>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</si>
  <si>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</si>
  <si>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</si>
  <si>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</si>
  <si>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</si>
  <si>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</si>
  <si>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</si>
  <si>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</si>
  <si>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</si>
  <si>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</si>
  <si>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</si>
  <si>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</si>
  <si>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</si>
  <si>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</si>
  <si>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</si>
  <si>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</si>
  <si>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</si>
  <si>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</si>
  <si>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</si>
  <si>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</si>
  <si>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</si>
  <si>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</si>
  <si>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</si>
  <si>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</si>
  <si>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</si>
  <si>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</si>
  <si>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</si>
  <si>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</si>
  <si>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</si>
  <si>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</si>
  <si>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</si>
  <si>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</si>
  <si>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</si>
  <si>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</si>
  <si>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</si>
  <si>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</si>
  <si>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</si>
  <si>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</si>
  <si>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</si>
  <si>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</si>
  <si>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</si>
  <si>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</si>
  <si>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</si>
  <si>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</si>
  <si>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</si>
  <si>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</si>
  <si>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</si>
  <si>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</si>
  <si>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</si>
  <si>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</si>
  <si>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</si>
  <si>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</si>
  <si>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</si>
  <si>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</si>
  <si>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</si>
  <si>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</si>
  <si>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</si>
  <si>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</si>
  <si>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</si>
  <si>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</si>
  <si>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</si>
  <si>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</si>
  <si>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</si>
  <si>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</si>
  <si>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</si>
  <si>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</si>
  <si>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</si>
  <si>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</si>
  <si>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</si>
  <si>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</si>
  <si>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</si>
  <si>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</si>
  <si>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</si>
  <si>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</si>
  <si>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</si>
  <si>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</si>
  <si>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</si>
  <si>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</si>
  <si>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</si>
  <si>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</si>
  <si>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</si>
  <si>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</si>
  <si>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</si>
  <si>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</si>
  <si>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</si>
  <si>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</si>
  <si>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</si>
  <si>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</si>
  <si>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</si>
  <si>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</si>
  <si>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</si>
  <si>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</si>
  <si>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</si>
  <si>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</si>
  <si>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</si>
  <si>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</si>
  <si>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</si>
  <si>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</si>
  <si>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</si>
  <si>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</si>
  <si>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</si>
  <si>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</si>
  <si>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</si>
  <si>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</si>
  <si>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</si>
  <si>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</si>
  <si>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</si>
  <si>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</si>
  <si>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</si>
  <si>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</si>
  <si>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</si>
  <si>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</si>
  <si>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</si>
  <si>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</si>
  <si>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</si>
  <si>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</si>
  <si>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</si>
  <si>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</si>
  <si>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</si>
  <si>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</si>
  <si>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</si>
  <si>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</si>
  <si>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</si>
  <si>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</si>
  <si>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</si>
  <si>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</si>
  <si>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</si>
  <si>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</si>
  <si>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</si>
  <si>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</si>
  <si>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</si>
  <si>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</si>
  <si>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</si>
  <si>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</si>
  <si>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</si>
  <si>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</si>
  <si>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</si>
  <si>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</si>
  <si>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</si>
  <si>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</si>
  <si>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</si>
  <si>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</si>
  <si>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</si>
  <si>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</si>
  <si>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</si>
  <si>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</si>
  <si>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</si>
  <si>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</si>
  <si>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</si>
  <si>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</si>
  <si>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</si>
  <si>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</si>
  <si>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</si>
  <si>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</si>
  <si>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</si>
  <si>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</si>
  <si>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</si>
  <si>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</si>
  <si>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</si>
  <si>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</si>
  <si>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</si>
  <si>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</si>
  <si>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</si>
  <si>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</si>
  <si>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</si>
  <si>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</si>
  <si>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</si>
  <si>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</si>
  <si>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</si>
  <si>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</si>
  <si>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</si>
  <si>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</si>
  <si>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</si>
  <si>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</si>
  <si>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</si>
  <si>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</si>
  <si>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</si>
  <si>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</si>
  <si>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</si>
  <si>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</si>
  <si>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</si>
  <si>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</si>
  <si>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</si>
  <si>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</si>
  <si>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</si>
  <si>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</si>
  <si>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</si>
  <si>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</si>
  <si>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</si>
  <si>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</si>
  <si>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</si>
  <si>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</si>
  <si>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</si>
  <si>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</si>
  <si>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</si>
  <si>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</si>
  <si>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</si>
  <si>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</si>
  <si>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</si>
  <si>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</si>
  <si>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</si>
  <si>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</si>
  <si>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</si>
  <si>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</si>
  <si>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</si>
  <si>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</si>
  <si>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</si>
  <si>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</si>
  <si>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</si>
  <si>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</si>
  <si>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</si>
  <si>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</si>
  <si>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</si>
  <si>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</si>
  <si>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</si>
  <si>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</si>
  <si>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</si>
  <si>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</si>
  <si>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</si>
  <si>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</si>
  <si>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</si>
  <si>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</si>
  <si>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</si>
  <si>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</si>
  <si>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</si>
  <si>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</si>
  <si>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</si>
  <si>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</si>
  <si>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</si>
  <si>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</si>
  <si>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</si>
  <si>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</si>
  <si>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</si>
  <si>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</si>
  <si>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</si>
  <si>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</si>
  <si>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</si>
  <si>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</si>
  <si>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</si>
  <si>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</si>
  <si>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</si>
  <si>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</si>
  <si>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</si>
  <si>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</si>
  <si>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</si>
  <si>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</si>
  <si>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</si>
  <si>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</si>
  <si>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</si>
  <si>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</si>
  <si>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</si>
  <si>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</si>
  <si>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</si>
  <si>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</si>
  <si>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</si>
  <si>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</si>
  <si>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</si>
  <si>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</si>
  <si>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</si>
  <si>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</si>
  <si>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</si>
  <si>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</si>
  <si>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</si>
  <si>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</si>
  <si>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</si>
  <si>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</si>
  <si>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</si>
  <si>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</si>
  <si>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</si>
  <si>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</si>
  <si>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</si>
  <si>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</si>
  <si>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</si>
  <si>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</si>
  <si>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</si>
  <si>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</si>
  <si>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</si>
  <si>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</si>
  <si>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</si>
  <si>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</si>
  <si>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</si>
  <si>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</si>
  <si>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</si>
  <si>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</si>
  <si>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</si>
  <si>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</si>
  <si>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</si>
  <si>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</si>
  <si>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</si>
  <si>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</si>
  <si>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</si>
  <si>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</si>
  <si>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</si>
  <si>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</si>
  <si>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</si>
  <si>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</si>
  <si>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</si>
  <si>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</si>
  <si>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</si>
  <si>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</si>
  <si>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</si>
  <si>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</si>
  <si>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</si>
  <si>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</si>
  <si>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</si>
  <si>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</si>
  <si>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</si>
  <si>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</si>
  <si>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</si>
  <si>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</si>
  <si>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</si>
  <si>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</si>
  <si>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</si>
  <si>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</si>
  <si>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</si>
  <si>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</si>
  <si>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</si>
  <si>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</si>
  <si>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</si>
  <si>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</si>
  <si>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</si>
  <si>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</si>
  <si>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</si>
  <si>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</si>
  <si>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</si>
  <si>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</si>
  <si>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</si>
  <si>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</si>
  <si>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</si>
  <si>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</si>
  <si>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</si>
  <si>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</si>
  <si>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</si>
  <si>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</si>
  <si>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</si>
  <si>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</si>
  <si>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</si>
  <si>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</si>
  <si>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</si>
  <si>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</si>
  <si>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</si>
  <si>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</si>
  <si>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</si>
  <si>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</si>
  <si>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</si>
  <si>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</si>
  <si>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</si>
  <si>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</si>
  <si>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</si>
  <si>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</si>
  <si>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</si>
  <si>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</si>
  <si>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</si>
  <si>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</si>
  <si>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</si>
  <si>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</si>
  <si>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</si>
  <si>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</si>
  <si>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</si>
  <si>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</si>
  <si>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</si>
  <si>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</si>
  <si>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</si>
  <si>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</si>
  <si>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</si>
  <si>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</si>
  <si>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</si>
  <si>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</si>
  <si>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</si>
  <si>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</si>
  <si>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</si>
  <si>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</si>
  <si>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</si>
  <si>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</si>
  <si>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</si>
  <si>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</si>
  <si>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</si>
  <si>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</si>
  <si>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</si>
  <si>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</si>
  <si>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</si>
  <si>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</si>
  <si>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</si>
  <si>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</si>
  <si>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</si>
  <si>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</si>
  <si>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</si>
  <si>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</si>
  <si>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</si>
  <si>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</si>
  <si>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</si>
  <si>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</si>
  <si>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</si>
  <si>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</si>
  <si>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</si>
  <si>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</si>
  <si>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</si>
  <si>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</si>
  <si>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</si>
  <si>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</si>
  <si>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</si>
  <si>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</si>
  <si>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</si>
  <si>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</si>
  <si>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</si>
  <si>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</si>
  <si>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</si>
  <si>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</si>
  <si>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</si>
  <si>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</si>
  <si>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</si>
  <si>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</si>
  <si>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</si>
  <si>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</si>
  <si>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</si>
  <si>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</si>
  <si>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</si>
  <si>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</si>
  <si>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</si>
  <si>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</si>
  <si>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</si>
  <si>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</si>
  <si>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</si>
  <si>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</si>
  <si>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</si>
  <si>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</si>
  <si>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</si>
  <si>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</si>
  <si>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</si>
  <si>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</si>
  <si>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</si>
  <si>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</si>
  <si>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</si>
  <si>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</si>
  <si>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</si>
  <si>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</si>
  <si>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</si>
  <si>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</si>
  <si>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</si>
  <si>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</si>
  <si>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</si>
  <si>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</si>
  <si>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</si>
  <si>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</si>
  <si>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</si>
  <si>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</si>
  <si>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</si>
  <si>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</si>
  <si>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</si>
  <si>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</si>
  <si>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</si>
  <si>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</si>
  <si>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</si>
  <si>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</si>
  <si>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</si>
  <si>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</si>
  <si>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</si>
  <si>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</si>
  <si>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</si>
  <si>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</si>
  <si>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</si>
  <si>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</si>
  <si>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</si>
  <si>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</si>
  <si>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</si>
  <si>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</si>
  <si>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</si>
  <si>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</si>
  <si>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</si>
  <si>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</si>
  <si>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</si>
  <si>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</si>
  <si>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</si>
  <si>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</si>
  <si>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</si>
  <si>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</si>
  <si>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</si>
  <si>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</si>
  <si>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</si>
  <si>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</si>
  <si>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</si>
  <si>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</si>
  <si>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</si>
  <si>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</si>
  <si>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</si>
  <si>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</si>
  <si>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</si>
  <si>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</si>
  <si>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</si>
  <si>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</si>
  <si>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</si>
  <si>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</si>
  <si>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</si>
  <si>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</si>
  <si>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</si>
  <si>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</si>
  <si>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</si>
  <si>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</si>
  <si>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</si>
  <si>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</si>
  <si>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</si>
  <si>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</si>
  <si>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</si>
  <si>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</si>
  <si>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</si>
  <si>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</si>
  <si>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</si>
  <si>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</si>
  <si>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</si>
  <si>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</si>
  <si>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</si>
  <si>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</si>
  <si>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</si>
  <si>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</si>
  <si>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</si>
  <si>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</si>
  <si>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</si>
  <si>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</si>
  <si>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</si>
  <si>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</si>
  <si>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</si>
  <si>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</si>
  <si>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</si>
  <si>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</si>
  <si>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</si>
  <si>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</si>
  <si>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</si>
  <si>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</si>
  <si>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</si>
  <si>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</si>
  <si>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</si>
  <si>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</si>
  <si>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</si>
  <si>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</si>
  <si>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</si>
  <si>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</si>
  <si>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</si>
  <si>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</si>
  <si>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</si>
  <si>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</si>
  <si>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</si>
  <si>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</si>
  <si>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</si>
  <si>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</si>
  <si>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</si>
  <si>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</si>
  <si>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</si>
  <si>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</si>
  <si>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</si>
  <si>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</si>
  <si>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</si>
  <si>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</si>
  <si>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</si>
  <si>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</si>
  <si>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</si>
  <si>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</si>
  <si>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</si>
  <si>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</si>
  <si>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</si>
  <si>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</si>
  <si>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</si>
  <si>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</si>
  <si>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</si>
  <si>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</si>
  <si>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</si>
  <si>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</si>
  <si>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</si>
  <si>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</si>
  <si>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</si>
  <si>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</si>
  <si>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</si>
  <si>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</si>
  <si>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</si>
  <si>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</si>
  <si>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</si>
  <si>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</si>
  <si>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</si>
  <si>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</si>
  <si>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</si>
  <si>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</si>
  <si>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</si>
  <si>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</si>
  <si>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</si>
  <si>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</si>
  <si>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</si>
  <si>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</si>
  <si>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</si>
  <si>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</si>
  <si>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</si>
  <si>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</si>
  <si>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</si>
  <si>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</si>
  <si>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</si>
  <si>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</si>
  <si>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</si>
  <si>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</si>
  <si>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</si>
  <si>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</si>
  <si>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</si>
  <si>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</si>
  <si>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</si>
  <si>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</si>
  <si>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</si>
  <si>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</si>
  <si>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</si>
  <si>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</si>
  <si>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</si>
  <si>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</si>
  <si>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</si>
  <si>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</si>
  <si>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</si>
  <si>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</si>
  <si>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</si>
  <si>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</si>
  <si>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</si>
  <si>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</si>
  <si>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</si>
  <si>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</si>
  <si>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</si>
  <si>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</si>
  <si>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</si>
  <si>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</si>
  <si>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</si>
  <si>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</si>
  <si>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</si>
  <si>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</si>
  <si>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</si>
  <si>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</si>
  <si>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</si>
  <si>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</si>
  <si>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</si>
  <si>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</si>
  <si>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</si>
  <si>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</si>
  <si>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</si>
  <si>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</si>
  <si>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</si>
  <si>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</si>
  <si>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</si>
  <si>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</si>
  <si>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</si>
  <si>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</si>
  <si>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</si>
  <si>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</si>
  <si>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</si>
  <si>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</si>
  <si>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</si>
  <si>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</si>
  <si>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</si>
  <si>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</si>
  <si>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</si>
  <si>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</si>
  <si>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</si>
  <si>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</si>
  <si>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</si>
  <si>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</si>
  <si>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</si>
  <si>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</si>
  <si>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</si>
  <si>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</si>
  <si>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</si>
  <si>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</si>
  <si>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</si>
  <si>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</si>
  <si>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</si>
  <si>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</si>
  <si>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</si>
  <si>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</si>
  <si>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</si>
  <si>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</si>
  <si>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</si>
  <si>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</si>
  <si>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</si>
  <si>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</si>
  <si>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</si>
  <si>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</si>
  <si>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</si>
  <si>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</si>
  <si>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</si>
  <si>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</si>
  <si>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</si>
  <si>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</si>
  <si>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</si>
  <si>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</si>
  <si>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</si>
  <si>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</si>
  <si>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</si>
  <si>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</si>
  <si>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</si>
  <si>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</si>
  <si>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</si>
  <si>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</si>
  <si>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</si>
  <si>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</si>
  <si>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</si>
  <si>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</si>
  <si>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</si>
  <si>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</si>
  <si>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</si>
  <si>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</si>
  <si>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</si>
  <si>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</si>
  <si>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</si>
  <si>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</si>
  <si>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</si>
  <si>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</si>
  <si>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</si>
  <si>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</si>
  <si>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</si>
  <si>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</si>
  <si>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</si>
  <si>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</si>
  <si>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</si>
  <si>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</si>
  <si>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</si>
  <si>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</si>
  <si>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</si>
  <si>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</si>
  <si>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</si>
  <si>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</si>
  <si>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</si>
  <si>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</si>
  <si>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</si>
  <si>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</si>
  <si>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</si>
  <si>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</si>
  <si>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</si>
  <si>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</si>
  <si>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</si>
  <si>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</si>
  <si>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</si>
  <si>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</si>
  <si>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</si>
  <si>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</si>
  <si>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</si>
  <si>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</si>
  <si>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</si>
  <si>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</si>
  <si>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</si>
  <si>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</si>
  <si>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</si>
  <si>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</si>
  <si>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</si>
  <si>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</si>
  <si>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</si>
  <si>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</si>
  <si>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</si>
  <si>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</si>
  <si>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</si>
  <si>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</si>
  <si>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</si>
  <si>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</si>
  <si>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</si>
  <si>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</si>
  <si>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</si>
  <si>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</si>
  <si>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</si>
  <si>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</si>
  <si>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</si>
  <si>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</si>
  <si>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</si>
  <si>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</si>
  <si>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</si>
  <si>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</si>
  <si>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</si>
  <si>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</si>
  <si>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</si>
  <si>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</si>
  <si>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</si>
  <si>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</si>
  <si>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</si>
  <si>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</si>
  <si>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</si>
  <si>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</si>
  <si>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</si>
  <si>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</si>
  <si>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</si>
  <si>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</si>
  <si>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</si>
  <si>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</si>
  <si>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</si>
  <si>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</si>
  <si>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</si>
  <si>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</si>
  <si>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</si>
  <si>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</si>
  <si>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</si>
  <si>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</si>
  <si>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</si>
  <si>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</si>
  <si>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</si>
  <si>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</si>
  <si>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</si>
  <si>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</si>
  <si>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</si>
  <si>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</si>
  <si>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</si>
  <si>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</si>
  <si>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</si>
  <si>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</si>
  <si>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</si>
  <si>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</si>
  <si>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</si>
  <si>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</si>
  <si>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</si>
  <si>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</si>
  <si>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</si>
  <si>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</si>
  <si>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</si>
  <si>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</si>
  <si>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</si>
  <si>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</si>
  <si>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</si>
  <si>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</si>
  <si>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</si>
  <si>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</si>
  <si>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</si>
  <si>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</si>
  <si>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</si>
  <si>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</si>
  <si>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</si>
  <si>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</si>
  <si>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</si>
  <si>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</si>
  <si>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</si>
  <si>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</si>
  <si>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</si>
  <si>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</si>
  <si>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</si>
  <si>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</si>
  <si>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</si>
  <si>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</si>
  <si>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</si>
  <si>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</si>
  <si>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</si>
  <si>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</si>
  <si>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</si>
  <si>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</si>
  <si>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</si>
  <si>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</si>
  <si>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</si>
  <si>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</si>
  <si>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</si>
  <si>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</si>
  <si>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</si>
  <si>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</si>
  <si>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</si>
  <si>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</si>
  <si>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</si>
  <si>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</si>
  <si>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</si>
  <si>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</si>
  <si>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</si>
  <si>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</si>
  <si>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</si>
  <si>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</si>
  <si>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</si>
  <si>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</si>
  <si>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</si>
  <si>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</si>
  <si>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</si>
  <si>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</si>
  <si>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</si>
  <si>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</si>
  <si>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</si>
  <si>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</si>
  <si>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</si>
  <si>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</si>
  <si>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</si>
  <si>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</si>
  <si>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</si>
  <si>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</si>
  <si>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</si>
  <si>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</si>
  <si>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</si>
  <si>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</si>
  <si>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</si>
  <si>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</si>
  <si>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</si>
  <si>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</si>
  <si>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</si>
  <si>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</si>
  <si>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</si>
  <si>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</si>
  <si>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</si>
  <si>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</si>
  <si>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</si>
  <si>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</si>
  <si>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</si>
  <si>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</si>
  <si>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</si>
  <si>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</si>
  <si>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</si>
  <si>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</si>
  <si>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</si>
  <si>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</si>
  <si>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</si>
  <si>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</si>
  <si>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</si>
  <si>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</si>
  <si>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</si>
  <si>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</si>
  <si>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</si>
  <si>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</si>
  <si>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</si>
  <si>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</si>
  <si>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</si>
  <si>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</si>
  <si>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</si>
  <si>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</si>
  <si>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</si>
  <si>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</si>
  <si>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</si>
  <si>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</si>
  <si>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</si>
  <si>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</si>
  <si>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</si>
  <si>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</si>
  <si>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</si>
  <si>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</si>
  <si>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</si>
  <si>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</si>
  <si>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</si>
  <si>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</si>
  <si>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</si>
  <si>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</si>
  <si>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</si>
  <si>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</si>
  <si>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</si>
  <si>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</si>
  <si>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</si>
  <si>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</si>
  <si>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</si>
  <si>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</si>
  <si>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</si>
  <si>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</si>
  <si>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</si>
  <si>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</si>
  <si>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</si>
  <si>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</si>
  <si>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</si>
  <si>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</si>
  <si>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</si>
  <si>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</si>
  <si>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</si>
  <si>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</si>
  <si>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</si>
  <si>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</si>
  <si>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</si>
  <si>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</si>
  <si>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</si>
  <si>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</si>
  <si>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</si>
  <si>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</si>
  <si>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</si>
  <si>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</si>
  <si>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</si>
  <si>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</si>
  <si>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</si>
  <si>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</si>
  <si>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</si>
  <si>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</si>
  <si>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</si>
  <si>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</si>
  <si>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</si>
  <si>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</si>
  <si>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</si>
  <si>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</si>
  <si>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</si>
  <si>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</si>
  <si>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</si>
  <si>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</si>
  <si>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</si>
  <si>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</si>
  <si>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</si>
  <si>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</si>
  <si>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</si>
  <si>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</si>
  <si>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</si>
  <si>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</si>
  <si>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</si>
  <si>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</si>
  <si>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</si>
  <si>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</si>
  <si>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</si>
  <si>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</si>
  <si>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</si>
  <si>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</si>
  <si>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</si>
  <si>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</si>
  <si>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</si>
  <si>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</si>
  <si>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</si>
  <si>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</si>
  <si>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</si>
  <si>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</si>
  <si>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</si>
  <si>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</si>
  <si>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</si>
  <si>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</si>
  <si>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</si>
  <si>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</si>
  <si>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</si>
  <si>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</si>
  <si>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</si>
  <si>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</si>
  <si>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</si>
  <si>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</si>
  <si>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</si>
  <si>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</si>
  <si>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</si>
  <si>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</si>
  <si>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</si>
  <si>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</si>
  <si>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</si>
  <si>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</si>
  <si>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</si>
  <si>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</si>
  <si>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</si>
  <si>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</si>
  <si>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</si>
  <si>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</si>
  <si>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</si>
  <si>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</si>
  <si>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</si>
  <si>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</si>
  <si>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</si>
  <si>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</si>
  <si>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</si>
  <si>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</si>
  <si>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</si>
  <si>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</si>
  <si>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</si>
  <si>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</si>
  <si>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</si>
  <si>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</si>
  <si>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</si>
  <si>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</si>
  <si>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</si>
  <si>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</si>
  <si>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</si>
  <si>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</si>
  <si>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</si>
  <si>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</si>
  <si>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</si>
  <si>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</si>
  <si>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</si>
  <si>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</si>
  <si>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</si>
  <si>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</si>
  <si>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</si>
  <si>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</si>
  <si>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</si>
  <si>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</si>
  <si>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</si>
  <si>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</si>
  <si>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</si>
  <si>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</si>
  <si>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</si>
  <si>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</si>
  <si>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</si>
  <si>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</si>
  <si>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</si>
  <si>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</si>
  <si>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</si>
  <si>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</si>
  <si>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</si>
  <si>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</si>
  <si>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</si>
  <si>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</si>
  <si>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</si>
  <si>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</si>
  <si>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</si>
  <si>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</si>
  <si>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</si>
  <si>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</si>
  <si>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</si>
  <si>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</si>
  <si>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</si>
  <si>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</si>
  <si>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</si>
  <si>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</si>
  <si>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</si>
  <si>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</si>
  <si>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</si>
  <si>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</si>
  <si>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</si>
  <si>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</si>
  <si>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</si>
  <si>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</si>
  <si>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</si>
  <si>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</si>
  <si>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</si>
  <si>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</si>
  <si>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</si>
  <si>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</si>
  <si>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</si>
  <si>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</si>
  <si>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</si>
  <si>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</si>
  <si>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</si>
  <si>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</si>
  <si>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</si>
  <si>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</si>
  <si>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</si>
  <si>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</si>
  <si>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</si>
  <si>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</si>
  <si>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</si>
  <si>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</si>
  <si>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</si>
  <si>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</si>
  <si>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</si>
  <si>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</si>
  <si>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</si>
  <si>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</si>
  <si>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</si>
  <si>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</si>
  <si>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</si>
  <si>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</si>
  <si>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</si>
  <si>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</si>
  <si>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</si>
  <si>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</si>
  <si>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</si>
  <si>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</si>
  <si>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</si>
  <si>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</si>
  <si>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</si>
  <si>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</si>
  <si>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</si>
  <si>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</si>
  <si>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</si>
  <si>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</si>
  <si>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</si>
  <si>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</si>
  <si>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</si>
  <si>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</si>
  <si>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</si>
  <si>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</si>
  <si>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</si>
  <si>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</si>
  <si>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</si>
  <si>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</si>
  <si>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</si>
  <si>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</si>
  <si>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</si>
  <si>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</si>
  <si>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</si>
  <si>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</si>
  <si>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</si>
  <si>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</si>
  <si>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</si>
  <si>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</si>
  <si>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</si>
  <si>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</si>
  <si>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</si>
  <si>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</si>
  <si>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</si>
  <si>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</si>
  <si>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</si>
  <si>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</si>
  <si>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</si>
  <si>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</si>
  <si>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</si>
  <si>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</si>
  <si>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</si>
  <si>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</si>
  <si>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</si>
  <si>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</si>
  <si>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</si>
  <si>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</si>
  <si>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</si>
  <si>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</si>
  <si>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</si>
  <si>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</si>
  <si>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</si>
  <si>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</si>
  <si>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</si>
  <si>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</si>
  <si>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</si>
  <si>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</si>
  <si>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</si>
  <si>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</si>
  <si>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</si>
  <si>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</si>
  <si>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</si>
  <si>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</si>
  <si>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</si>
  <si>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</si>
  <si>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</si>
  <si>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</si>
  <si>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</si>
  <si>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</si>
  <si>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</si>
  <si>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</si>
  <si>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</si>
  <si>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</si>
  <si>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</si>
  <si>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</si>
  <si>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</si>
  <si>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</si>
  <si>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</si>
  <si>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</si>
  <si>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</si>
  <si>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</si>
  <si>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</si>
  <si>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</si>
  <si>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</si>
  <si>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</si>
  <si>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</si>
  <si>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</si>
  <si>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</si>
  <si>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</si>
  <si>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</si>
  <si>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</si>
  <si>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</si>
  <si>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</si>
  <si>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</si>
  <si>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</si>
  <si>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</si>
  <si>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</si>
  <si>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</si>
  <si>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</si>
  <si>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</si>
  <si>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</si>
  <si>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</si>
  <si>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</si>
  <si>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</si>
  <si>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</si>
  <si>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</si>
  <si>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</si>
  <si>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</si>
  <si>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</si>
  <si>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</si>
  <si>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</si>
  <si>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</si>
  <si>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</si>
  <si>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</si>
  <si>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</si>
  <si>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</si>
  <si>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</si>
  <si>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</si>
  <si>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</si>
  <si>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</si>
  <si>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</si>
  <si>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</si>
  <si>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</si>
  <si>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</si>
  <si>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</si>
  <si>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</si>
  <si>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</si>
  <si>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</si>
  <si>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</si>
  <si>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</si>
  <si>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</si>
  <si>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</si>
  <si>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</si>
  <si>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</si>
  <si>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</si>
  <si>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</si>
  <si>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</si>
  <si>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</si>
  <si>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</si>
  <si>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</si>
  <si>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</si>
  <si>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</si>
  <si>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</si>
  <si>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</si>
  <si>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</si>
  <si>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</si>
  <si>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</si>
  <si>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</si>
  <si>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</si>
  <si>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</si>
  <si>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</si>
  <si>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</si>
  <si>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</si>
  <si>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</si>
  <si>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</si>
  <si>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</si>
  <si>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</si>
  <si>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</si>
  <si>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</si>
  <si>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</si>
  <si>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</si>
  <si>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</si>
  <si>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</si>
  <si>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</si>
  <si>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</si>
  <si>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</si>
  <si>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</si>
  <si>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</si>
  <si>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</si>
  <si>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</si>
  <si>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</si>
  <si>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</si>
  <si>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</si>
  <si>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</si>
  <si>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</si>
  <si>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</si>
  <si>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</si>
  <si>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</si>
  <si>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</si>
  <si>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</si>
  <si>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</si>
  <si>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</si>
  <si>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</si>
  <si>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</si>
  <si>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</si>
  <si>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</si>
  <si>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</si>
  <si>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</si>
  <si>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</si>
  <si>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</si>
  <si>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</si>
  <si>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</si>
  <si>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</si>
  <si>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</si>
  <si>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</si>
  <si>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</si>
  <si>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</si>
  <si>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</si>
  <si>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</si>
  <si>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</si>
  <si>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</si>
  <si>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</si>
  <si>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</si>
  <si>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</si>
  <si>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</si>
  <si>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</si>
  <si>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</si>
  <si>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</si>
  <si>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</si>
  <si>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</si>
  <si>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</si>
  <si>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</si>
  <si>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</si>
  <si>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</si>
  <si>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</si>
  <si>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</si>
  <si>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</si>
  <si>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</si>
  <si>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</si>
  <si>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</si>
  <si>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</si>
  <si>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</si>
  <si>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</si>
  <si>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</si>
  <si>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</si>
  <si>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</si>
  <si>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</si>
  <si>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</si>
  <si>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</si>
  <si>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</si>
  <si>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</si>
  <si>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</si>
  <si>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</si>
  <si>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</si>
  <si>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</si>
  <si>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</si>
  <si>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</si>
  <si>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</si>
  <si>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</si>
  <si>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</si>
  <si>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</si>
  <si>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</si>
  <si>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</si>
  <si>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</si>
  <si>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</si>
  <si>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</si>
  <si>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</si>
  <si>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</si>
  <si>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</si>
  <si>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</si>
  <si>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</si>
  <si>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</si>
  <si>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</si>
  <si>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</si>
  <si>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</si>
  <si>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</si>
  <si>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</si>
  <si>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</si>
  <si>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</si>
  <si>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</si>
  <si>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</si>
  <si>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</si>
  <si>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</si>
  <si>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</si>
  <si>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</si>
  <si>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</si>
  <si>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</si>
  <si>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</si>
  <si>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</si>
  <si>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</si>
  <si>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</si>
  <si>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</si>
  <si>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</si>
  <si>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</si>
  <si>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</si>
  <si>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</si>
  <si>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</si>
  <si>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</si>
  <si>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</si>
  <si>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</si>
  <si>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</si>
  <si>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</si>
  <si>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</si>
  <si>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</si>
  <si>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</si>
  <si>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</si>
  <si>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</si>
  <si>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</si>
  <si>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</si>
  <si>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</si>
  <si>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</si>
  <si>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</si>
  <si>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</si>
  <si>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</si>
  <si>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</si>
  <si>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</si>
  <si>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</si>
  <si>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</si>
  <si>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</si>
  <si>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</si>
  <si>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</si>
  <si>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</si>
  <si>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</si>
  <si>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</si>
  <si>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</si>
  <si>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</si>
  <si>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</si>
  <si>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</si>
  <si>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</si>
  <si>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</si>
  <si>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</si>
  <si>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</si>
  <si>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</si>
  <si>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</si>
  <si>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</si>
  <si>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</si>
  <si>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</si>
  <si>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</si>
  <si>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</si>
  <si>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</si>
  <si>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</si>
  <si>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</si>
  <si>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</si>
  <si>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</si>
  <si>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</si>
  <si>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</si>
  <si>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</si>
  <si>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</si>
  <si>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</si>
  <si>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</si>
  <si>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</si>
  <si>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</si>
  <si>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</si>
  <si>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</si>
  <si>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</si>
  <si>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</si>
  <si>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</si>
  <si>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</si>
  <si>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</si>
  <si>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</si>
  <si>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</si>
  <si>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</si>
  <si>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</si>
  <si>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</si>
  <si>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</si>
  <si>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</si>
  <si>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</si>
  <si>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</si>
  <si>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</si>
  <si>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</si>
  <si>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</si>
  <si>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</si>
  <si>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</si>
  <si>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</si>
  <si>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</si>
  <si>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</si>
  <si>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</si>
  <si>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</si>
  <si>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</si>
  <si>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</si>
  <si>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</si>
  <si>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</si>
  <si>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</si>
  <si>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</si>
  <si>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</si>
  <si>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</si>
  <si>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</si>
  <si>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</si>
  <si>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</si>
  <si>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</si>
  <si>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</si>
  <si>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</si>
  <si>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</si>
  <si>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</si>
  <si>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</si>
  <si>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</si>
  <si>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</si>
  <si>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</si>
  <si>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</si>
  <si>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</si>
  <si>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</si>
  <si>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</si>
  <si>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</si>
  <si>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</si>
  <si>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</si>
  <si>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</si>
  <si>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</si>
  <si>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</si>
  <si>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</si>
  <si>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</si>
  <si>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</si>
  <si>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</si>
  <si>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</si>
  <si>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</si>
  <si>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</si>
  <si>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</si>
  <si>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</si>
  <si>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</si>
  <si>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</si>
  <si>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</si>
  <si>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</si>
  <si>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</si>
  <si>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</si>
  <si>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</si>
  <si>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</si>
  <si>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</si>
  <si>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</si>
  <si>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</si>
  <si>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</si>
  <si>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</si>
  <si>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</si>
  <si>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</si>
  <si>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</si>
  <si>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</si>
  <si>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</si>
  <si>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</si>
  <si>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</si>
  <si>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</si>
  <si>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</si>
  <si>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</si>
  <si>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</si>
  <si>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</si>
  <si>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</si>
  <si>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</si>
  <si>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</si>
  <si>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</si>
  <si>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</si>
  <si>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</si>
  <si>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</si>
  <si>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</si>
  <si>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</si>
  <si>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</si>
  <si>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</si>
  <si>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</si>
  <si>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</si>
  <si>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</si>
  <si>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</si>
  <si>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</si>
  <si>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</si>
  <si>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</si>
  <si>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</si>
  <si>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</si>
  <si>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</si>
  <si>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</si>
  <si>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</si>
  <si>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</si>
  <si>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</si>
  <si>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</si>
  <si>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</si>
  <si>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</si>
  <si>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</si>
  <si>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</si>
  <si>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</si>
  <si>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</si>
  <si>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</si>
  <si>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</si>
  <si>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</si>
  <si>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</si>
  <si>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</si>
  <si>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</si>
  <si>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</si>
  <si>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</si>
  <si>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</si>
  <si>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</si>
  <si>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</si>
  <si>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</si>
  <si>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</si>
  <si>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</si>
  <si>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</si>
  <si>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</si>
  <si>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</si>
  <si>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</si>
  <si>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</si>
  <si>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</si>
  <si>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</si>
  <si>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</si>
  <si>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</si>
  <si>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</si>
  <si>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</si>
  <si>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</si>
  <si>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</si>
  <si>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</si>
  <si>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</si>
  <si>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</si>
  <si>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</si>
  <si>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</si>
  <si>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</si>
  <si>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</si>
  <si>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</si>
  <si>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</si>
  <si>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</si>
  <si>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</si>
  <si>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</si>
  <si>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</si>
  <si>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</si>
  <si>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</si>
  <si>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</si>
  <si>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</si>
  <si>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</si>
  <si>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</si>
  <si>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</si>
  <si>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</si>
  <si>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</si>
  <si>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</si>
  <si>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</si>
  <si>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</si>
  <si>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</si>
  <si>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</si>
  <si>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</si>
  <si>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</si>
  <si>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</si>
  <si>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</si>
  <si>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</si>
  <si>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</si>
  <si>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</si>
  <si>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</si>
  <si>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</si>
  <si>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</si>
  <si>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</si>
  <si>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</si>
  <si>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</si>
  <si>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</si>
  <si>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</si>
  <si>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</si>
  <si>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</si>
  <si>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</si>
  <si>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</si>
  <si>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</si>
  <si>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</si>
  <si>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</si>
  <si>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</si>
  <si>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</si>
  <si>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</si>
  <si>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</si>
  <si>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</si>
  <si>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</si>
  <si>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</si>
  <si>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</si>
  <si>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</si>
  <si>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</si>
  <si>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</si>
  <si>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</si>
  <si>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</si>
  <si>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</si>
  <si>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</si>
  <si>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</si>
  <si>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</si>
  <si>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</si>
  <si>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</si>
  <si>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</si>
  <si>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</si>
  <si>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</si>
  <si>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</si>
  <si>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</si>
  <si>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</si>
  <si>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</si>
  <si>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</si>
  <si>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</si>
  <si>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</si>
  <si>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</si>
  <si>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</si>
  <si>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</si>
  <si>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</si>
  <si>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</si>
  <si>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</si>
  <si>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</si>
  <si>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</si>
  <si>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</si>
  <si>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</si>
  <si>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</si>
  <si>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</si>
  <si>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</si>
  <si>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</si>
  <si>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</si>
  <si>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</si>
  <si>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</si>
  <si>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</si>
  <si>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</si>
  <si>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</si>
  <si>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</si>
  <si>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</si>
  <si>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</si>
  <si>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</si>
  <si>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</si>
  <si>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</si>
  <si>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</si>
  <si>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</si>
  <si>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</si>
  <si>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</si>
  <si>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</si>
  <si>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</si>
  <si>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</si>
  <si>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</si>
  <si>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</si>
  <si>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</si>
  <si>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</si>
  <si>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</si>
  <si>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</si>
  <si>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</si>
  <si>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</si>
  <si>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</si>
  <si>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</si>
  <si>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</si>
  <si>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</si>
  <si>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</si>
  <si>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</si>
  <si>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</si>
  <si>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</si>
  <si>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</si>
  <si>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</si>
  <si>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</si>
  <si>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</si>
  <si>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</si>
  <si>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</si>
  <si>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</si>
  <si>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</si>
  <si>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</si>
  <si>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</si>
  <si>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</si>
  <si>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</si>
  <si>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</si>
  <si>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</si>
  <si>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</si>
  <si>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</si>
  <si>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</si>
  <si>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</si>
  <si>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</si>
  <si>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</si>
  <si>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</si>
  <si>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</si>
  <si>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</si>
  <si>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</si>
  <si>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</si>
  <si>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</si>
  <si>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</si>
  <si>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</si>
  <si>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</si>
  <si>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</si>
  <si>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</si>
  <si>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</si>
  <si>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</si>
  <si>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</si>
  <si>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</si>
  <si>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</si>
  <si>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</si>
  <si>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</si>
  <si>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</si>
  <si>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</si>
  <si>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</si>
  <si>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</si>
  <si>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</si>
  <si>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</si>
  <si>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</si>
  <si>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</si>
  <si>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</si>
  <si>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</si>
  <si>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</si>
  <si>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</si>
  <si>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</si>
  <si>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</si>
  <si>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</si>
  <si>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</si>
  <si>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</si>
  <si>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</si>
  <si>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</si>
  <si>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</si>
  <si>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</si>
  <si>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</si>
  <si>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</si>
  <si>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</si>
  <si>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</si>
  <si>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</si>
  <si>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</si>
  <si>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</si>
  <si>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</si>
  <si>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</si>
  <si>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</si>
  <si>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</si>
  <si>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</si>
  <si>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</si>
  <si>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</si>
  <si>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</si>
  <si>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</si>
  <si>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</si>
  <si>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</si>
  <si>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</si>
  <si>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</si>
  <si>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</si>
  <si>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</si>
  <si>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</si>
  <si>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</si>
  <si>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</si>
  <si>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</si>
  <si>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</si>
  <si>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</si>
  <si>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</si>
  <si>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</si>
  <si>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</si>
  <si>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</si>
  <si>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</si>
  <si>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</si>
  <si>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</si>
  <si>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</si>
  <si>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</si>
  <si>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</si>
  <si>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</si>
  <si>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</si>
  <si>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</si>
  <si>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</si>
  <si>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</si>
  <si>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</si>
  <si>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</si>
  <si>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</si>
  <si>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</si>
  <si>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</si>
  <si>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</si>
  <si>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</si>
  <si>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</si>
  <si>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</si>
  <si>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</si>
  <si>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</si>
  <si>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</si>
  <si>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</si>
  <si>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</si>
  <si>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</si>
  <si>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</si>
  <si>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</si>
  <si>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</si>
  <si>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</si>
  <si>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</si>
  <si>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</si>
  <si>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</si>
  <si>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</si>
  <si>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</si>
  <si>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</si>
  <si>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</si>
  <si>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</si>
  <si>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</si>
  <si>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</si>
  <si>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</si>
  <si>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</si>
  <si>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</si>
  <si>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</si>
  <si>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</si>
  <si>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</si>
  <si>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</si>
  <si>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</si>
  <si>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</si>
  <si>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</si>
  <si>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</si>
  <si>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</si>
  <si>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</si>
  <si>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</si>
  <si>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</si>
  <si>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</si>
  <si>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</si>
  <si>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</si>
  <si>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</si>
  <si>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</si>
  <si>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</si>
  <si>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</si>
  <si>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</si>
  <si>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</si>
  <si>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</si>
  <si>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</si>
  <si>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</si>
  <si>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</si>
  <si>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</si>
  <si>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</si>
  <si>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</si>
  <si>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</si>
  <si>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</si>
  <si>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</si>
  <si>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</si>
  <si>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</si>
  <si>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</si>
  <si>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</si>
  <si>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</si>
  <si>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</si>
  <si>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</si>
  <si>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</si>
  <si>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</si>
  <si>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</si>
  <si>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</si>
  <si>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</si>
  <si>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</si>
  <si>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</si>
  <si>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</si>
  <si>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</si>
  <si>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</si>
  <si>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</si>
  <si>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</si>
  <si>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</si>
  <si>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</si>
  <si>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</si>
  <si>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</si>
  <si>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</si>
  <si>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</si>
  <si>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</si>
  <si>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</si>
  <si>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</si>
  <si>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</si>
  <si>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</si>
  <si>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</si>
  <si>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</si>
  <si>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</si>
  <si>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</si>
  <si>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</si>
  <si>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</si>
  <si>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</si>
  <si>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</si>
  <si>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</si>
  <si>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</si>
  <si>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</si>
  <si>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</si>
  <si>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</si>
  <si>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</si>
  <si>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</si>
  <si>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</si>
  <si>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</si>
  <si>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</si>
  <si>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</si>
  <si>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</si>
  <si>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</si>
  <si>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</si>
  <si>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</si>
  <si>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</si>
  <si>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</si>
  <si>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</si>
  <si>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</si>
  <si>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</si>
  <si>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</si>
  <si>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</si>
  <si>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</si>
  <si>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</si>
  <si>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</si>
  <si>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</si>
  <si>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</si>
  <si>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</si>
  <si>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</si>
  <si>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</si>
  <si>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</si>
  <si>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</si>
  <si>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</si>
  <si>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</si>
  <si>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</si>
  <si>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</si>
  <si>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</si>
  <si>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</si>
  <si>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</si>
  <si>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</si>
  <si>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</si>
  <si>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</si>
  <si>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</si>
  <si>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</si>
  <si>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</si>
  <si>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</si>
  <si>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</si>
  <si>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</si>
  <si>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</si>
  <si>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</si>
  <si>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</si>
  <si>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</si>
  <si>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</si>
  <si>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</si>
  <si>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</si>
  <si>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</si>
  <si>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</si>
  <si>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</si>
  <si>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</si>
  <si>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</si>
  <si>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</si>
  <si>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</si>
  <si>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</si>
  <si>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</si>
  <si>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</si>
  <si>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</si>
  <si>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</si>
  <si>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</si>
  <si>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</si>
  <si>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</si>
  <si>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</si>
  <si>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</si>
  <si>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</si>
  <si>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</si>
  <si>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</si>
  <si>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</si>
  <si>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</si>
  <si>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</si>
  <si>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</si>
  <si>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</si>
  <si>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</si>
  <si>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</si>
  <si>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</si>
  <si>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</si>
  <si>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</si>
  <si>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</si>
  <si>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</si>
  <si>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</si>
  <si>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</si>
  <si>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</si>
  <si>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</si>
  <si>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</si>
  <si>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</si>
  <si>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</si>
  <si>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</si>
  <si>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</si>
  <si>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</si>
  <si>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</si>
  <si>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</si>
  <si>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</si>
  <si>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</si>
  <si>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</si>
  <si>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</si>
  <si>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</si>
  <si>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</si>
  <si>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</si>
  <si>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</si>
  <si>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</si>
  <si>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</si>
  <si>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</si>
  <si>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</si>
  <si>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</si>
  <si>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</si>
  <si>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</si>
  <si>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</si>
  <si>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</si>
  <si>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</si>
  <si>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</si>
  <si>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</si>
  <si>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</si>
  <si>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</si>
  <si>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</si>
  <si>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</si>
  <si>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</si>
  <si>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</si>
  <si>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</si>
  <si>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</si>
  <si>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</si>
  <si>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</si>
  <si>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</si>
  <si>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</si>
  <si>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</si>
  <si>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</si>
  <si>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</si>
  <si>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</si>
  <si>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</si>
  <si>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</si>
  <si>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</si>
  <si>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</si>
  <si>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</si>
  <si>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</si>
  <si>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</si>
  <si>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</si>
  <si>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</si>
  <si>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</si>
  <si>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</si>
  <si>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</si>
  <si>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</si>
  <si>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</si>
  <si>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</si>
  <si>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</si>
  <si>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</si>
  <si>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</si>
  <si>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</si>
  <si>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</si>
  <si>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</si>
  <si>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</si>
  <si>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</si>
  <si>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</si>
  <si>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</si>
  <si>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</si>
  <si>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</si>
  <si>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</si>
  <si>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</si>
  <si>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</si>
  <si>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</si>
  <si>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</si>
  <si>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</si>
  <si>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</si>
  <si>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</si>
  <si>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</si>
  <si>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</si>
  <si>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</si>
  <si>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</si>
  <si>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</si>
  <si>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</si>
  <si>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</si>
  <si>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</si>
  <si>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</si>
  <si>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</si>
  <si>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</si>
  <si>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</si>
  <si>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</si>
  <si>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</si>
  <si>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</si>
  <si>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</si>
  <si>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</si>
  <si>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</si>
  <si>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</si>
  <si>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</si>
  <si>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</si>
  <si>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</si>
  <si>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</si>
  <si>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</si>
  <si>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</si>
  <si>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</si>
  <si>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</si>
  <si>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</si>
  <si>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</si>
  <si>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</si>
  <si>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</si>
  <si>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</si>
  <si>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</si>
  <si>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</si>
  <si>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</si>
  <si>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</si>
  <si>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</si>
  <si>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</si>
  <si>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</si>
  <si>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</si>
  <si>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</si>
  <si>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</si>
  <si>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</si>
  <si>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</si>
  <si>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</si>
  <si>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</si>
  <si>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</si>
  <si>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</si>
  <si>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</si>
  <si>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</si>
  <si>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</si>
  <si>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</si>
  <si>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</si>
  <si>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</si>
  <si>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</si>
  <si>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</si>
  <si>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</si>
  <si>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</si>
  <si>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</si>
  <si>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</si>
  <si>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</si>
  <si>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</si>
  <si>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</si>
  <si>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</si>
  <si>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</si>
  <si>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</si>
  <si>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</si>
  <si>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</si>
  <si>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</si>
  <si>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</si>
  <si>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</si>
  <si>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</si>
  <si>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</si>
  <si>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</si>
  <si>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</si>
  <si>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</si>
  <si>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</si>
  <si>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</si>
  <si>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</si>
  <si>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</si>
  <si>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</si>
  <si>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</si>
  <si>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</si>
  <si>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</si>
  <si>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</si>
  <si>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</si>
  <si>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</si>
  <si>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</si>
  <si>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</si>
  <si>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</si>
  <si>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</si>
  <si>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</si>
  <si>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</si>
  <si>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</si>
  <si>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</si>
  <si>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</si>
  <si>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</si>
  <si>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</si>
  <si>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</si>
  <si>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</si>
  <si>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</si>
  <si>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</si>
  <si>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</si>
  <si>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</si>
  <si>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</si>
  <si>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</si>
  <si>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</si>
  <si>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</si>
  <si>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</si>
  <si>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</si>
  <si>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</si>
  <si>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</si>
  <si>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</si>
  <si>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</si>
  <si>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</si>
  <si>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</si>
  <si>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</si>
  <si>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</si>
  <si>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</si>
  <si>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</si>
  <si>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</si>
  <si>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</si>
  <si>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</si>
  <si>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</si>
  <si>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</si>
  <si>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</si>
  <si>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</si>
  <si>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</si>
  <si>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</si>
  <si>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</si>
  <si>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</si>
  <si>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</si>
  <si>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</si>
  <si>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</si>
  <si>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</si>
  <si>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</si>
  <si>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</si>
  <si>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</si>
  <si>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</si>
  <si>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</si>
  <si>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</si>
  <si>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</si>
  <si>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</si>
  <si>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</si>
  <si>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</si>
  <si>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</si>
  <si>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</si>
  <si>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</si>
  <si>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</si>
  <si>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</si>
  <si>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</si>
  <si>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</si>
  <si>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</si>
  <si>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</si>
  <si>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</si>
  <si>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</si>
  <si>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</si>
  <si>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</si>
  <si>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</si>
  <si>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</si>
  <si>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</si>
  <si>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</si>
  <si>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</si>
  <si>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</si>
  <si>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</si>
  <si>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</si>
  <si>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</si>
  <si>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</si>
  <si>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</si>
  <si>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</si>
  <si>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</si>
  <si>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</si>
  <si>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</si>
  <si>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</si>
  <si>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</si>
  <si>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</si>
  <si>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</si>
  <si>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</si>
  <si>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</si>
  <si>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</si>
  <si>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</si>
  <si>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</si>
  <si>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</si>
  <si>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</si>
  <si>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</si>
  <si>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</si>
  <si>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</si>
  <si>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</si>
  <si>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</si>
  <si>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</si>
  <si>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</si>
  <si>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</si>
  <si>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</si>
  <si>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</si>
  <si>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</si>
  <si>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</si>
  <si>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</si>
  <si>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</si>
  <si>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</si>
  <si>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</si>
  <si>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</si>
  <si>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</si>
  <si>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</si>
  <si>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</si>
  <si>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</si>
  <si>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</si>
  <si>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</si>
  <si>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</si>
  <si>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</si>
  <si>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</si>
  <si>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</si>
  <si>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</si>
  <si>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</si>
  <si>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</si>
  <si>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</si>
  <si>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</si>
  <si>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</si>
  <si>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</si>
  <si>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</si>
  <si>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</si>
  <si>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</si>
  <si>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</si>
  <si>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</si>
  <si>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</si>
  <si>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</si>
  <si>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</si>
  <si>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</si>
  <si>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</si>
  <si>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</si>
  <si>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</si>
  <si>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</si>
  <si>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</si>
  <si>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</si>
  <si>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</si>
  <si>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</si>
  <si>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</si>
  <si>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</si>
  <si>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</si>
  <si>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</si>
  <si>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</si>
  <si>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</si>
  <si>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</si>
  <si>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</si>
  <si>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</si>
  <si>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</si>
  <si>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</si>
  <si>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</si>
  <si>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</si>
  <si>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</si>
  <si>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</si>
  <si>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</si>
  <si>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</si>
  <si>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</si>
  <si>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</si>
  <si>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</si>
  <si>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</si>
  <si>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</si>
  <si>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</si>
  <si>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</si>
  <si>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</si>
  <si>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</si>
  <si>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</si>
  <si>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</si>
  <si>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</si>
  <si>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</si>
  <si>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</si>
  <si>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</si>
  <si>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</si>
  <si>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</si>
  <si>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</si>
  <si>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</si>
  <si>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</si>
  <si>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</si>
  <si>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</si>
  <si>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</si>
  <si>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</si>
  <si>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</si>
  <si>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</si>
  <si>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</si>
  <si>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</si>
  <si>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</si>
  <si>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</si>
  <si>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</si>
  <si>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</si>
  <si>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</si>
  <si>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</si>
  <si>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</si>
  <si>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</si>
  <si>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</si>
  <si>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</si>
  <si>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</si>
  <si>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</si>
  <si>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</si>
  <si>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</si>
  <si>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</si>
  <si>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</si>
  <si>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</si>
  <si>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</si>
  <si>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</si>
  <si>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</si>
  <si>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</si>
  <si>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</si>
  <si>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</si>
  <si>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</si>
  <si>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</si>
  <si>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</si>
  <si>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</si>
  <si>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</si>
  <si>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</si>
  <si>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</si>
  <si>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</si>
  <si>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</si>
  <si>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</si>
  <si>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</si>
  <si>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</si>
  <si>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</si>
  <si>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</si>
  <si>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</si>
  <si>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</si>
  <si>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</si>
  <si>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</si>
  <si>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</si>
  <si>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</si>
  <si>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</si>
  <si>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</si>
  <si>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</si>
  <si>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</si>
  <si>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</si>
  <si>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</si>
  <si>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</si>
  <si>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</si>
  <si>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</si>
  <si>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</si>
  <si>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</si>
  <si>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</si>
  <si>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</si>
  <si>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</si>
  <si>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</si>
  <si>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</si>
  <si>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</si>
  <si>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</si>
  <si>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</si>
  <si>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</si>
  <si>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</si>
  <si>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</si>
  <si>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</si>
  <si>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</si>
  <si>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</si>
  <si>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</si>
  <si>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</si>
  <si>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</si>
  <si>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</si>
  <si>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</si>
  <si>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</si>
  <si>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</si>
  <si>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</si>
  <si>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</si>
  <si>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</si>
  <si>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</si>
  <si>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</si>
  <si>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</si>
  <si>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</si>
  <si>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</si>
  <si>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</si>
  <si>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</si>
  <si>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</si>
  <si>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</si>
  <si>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</si>
  <si>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</si>
  <si>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</si>
  <si>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</si>
  <si>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</si>
  <si>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</si>
  <si>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</si>
  <si>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</si>
  <si>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</si>
  <si>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</si>
  <si>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</si>
  <si>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</si>
  <si>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</si>
  <si>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</si>
  <si>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</si>
  <si>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</si>
  <si>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</si>
  <si>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</si>
  <si>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</si>
  <si>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</si>
  <si>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</si>
  <si>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</si>
  <si>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</si>
  <si>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</si>
  <si>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</si>
  <si>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</si>
  <si>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</si>
  <si>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</si>
  <si>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</si>
  <si>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</si>
  <si>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</si>
  <si>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</si>
  <si>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</si>
  <si>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</si>
  <si>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</si>
  <si>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</si>
  <si>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</si>
  <si>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</si>
  <si>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</si>
  <si>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</si>
  <si>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</si>
  <si>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</si>
  <si>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</si>
  <si>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</si>
  <si>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</si>
  <si>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</si>
  <si>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</si>
  <si>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</si>
  <si>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</si>
  <si>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</si>
  <si>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</si>
  <si>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</si>
  <si>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</si>
  <si>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</si>
  <si>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</si>
  <si>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</si>
  <si>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</si>
  <si>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</si>
  <si>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</si>
  <si>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</si>
  <si>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</si>
  <si>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</si>
  <si>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</si>
  <si>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</si>
  <si>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</si>
  <si>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</si>
  <si>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</si>
  <si>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</si>
  <si>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</si>
  <si>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</si>
  <si>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</si>
  <si>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</si>
  <si>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</si>
  <si>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</si>
  <si>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</si>
  <si>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</si>
  <si>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</si>
  <si>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</si>
  <si>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</si>
  <si>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</si>
  <si>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</si>
  <si>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</si>
  <si>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</si>
  <si>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</si>
  <si>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</si>
  <si>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</si>
  <si>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</si>
  <si>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</si>
  <si>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</si>
  <si>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</si>
  <si>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</si>
  <si>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</si>
  <si>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</si>
  <si>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</si>
  <si>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</si>
  <si>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</si>
  <si>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</si>
  <si>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</si>
  <si>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</si>
  <si>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</si>
  <si>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</si>
  <si>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</si>
  <si>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</si>
  <si>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</si>
  <si>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</si>
  <si>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</si>
  <si>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</si>
  <si>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</si>
  <si>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</si>
  <si>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</si>
  <si>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</si>
  <si>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</si>
  <si>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</si>
  <si>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</si>
  <si>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</si>
  <si>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</si>
  <si>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</si>
  <si>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</si>
  <si>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</si>
  <si>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</si>
  <si>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</si>
  <si>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</si>
  <si>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</si>
  <si>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</si>
  <si>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</si>
  <si>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</si>
  <si>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</si>
  <si>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</si>
  <si>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</si>
  <si>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</si>
  <si>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</si>
  <si>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</si>
  <si>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</si>
  <si>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</si>
  <si>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</si>
  <si>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</si>
  <si>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</si>
  <si>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</si>
  <si>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</si>
  <si>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</si>
  <si>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</si>
  <si>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</si>
  <si>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</si>
  <si>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</si>
  <si>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</si>
  <si>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</si>
  <si>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</si>
  <si>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</si>
  <si>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</si>
  <si>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</si>
  <si>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</si>
  <si>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</si>
  <si>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</si>
  <si>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</si>
  <si>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</si>
  <si>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</si>
  <si>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</si>
  <si>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</si>
  <si>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</si>
  <si>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</si>
  <si>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</si>
  <si>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</si>
  <si>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</si>
  <si>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</si>
  <si>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</si>
  <si>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</si>
  <si>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</si>
  <si>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</si>
  <si>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</si>
  <si>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</si>
  <si>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</si>
  <si>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</si>
  <si>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</si>
  <si>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</si>
  <si>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</si>
  <si>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</si>
  <si>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</si>
  <si>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</si>
  <si>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</si>
  <si>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</si>
  <si>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</si>
  <si>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</si>
  <si>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</si>
  <si>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</si>
  <si>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</si>
  <si>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</si>
  <si>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</si>
  <si>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</si>
  <si>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</si>
  <si>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</si>
  <si>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</si>
  <si>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</si>
  <si>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</si>
  <si>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</si>
  <si>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</si>
  <si>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</si>
  <si>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</si>
  <si>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</si>
  <si>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</si>
  <si>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</si>
  <si>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</si>
  <si>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</si>
  <si>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</si>
  <si>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</si>
  <si>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</si>
  <si>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</si>
  <si>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</si>
  <si>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</si>
  <si>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</si>
  <si>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</si>
  <si>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</si>
  <si>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</si>
  <si>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</si>
  <si>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</si>
  <si>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</si>
  <si>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</si>
  <si>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</si>
  <si>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</si>
  <si>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</si>
  <si>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</si>
  <si>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</si>
  <si>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</si>
  <si>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</si>
  <si>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</si>
  <si>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</si>
  <si>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</si>
  <si>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</si>
  <si>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</si>
  <si>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</si>
  <si>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</si>
  <si>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</si>
  <si>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</si>
  <si>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</si>
  <si>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</si>
  <si>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</si>
  <si>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</si>
  <si>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</si>
  <si>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</si>
  <si>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</si>
  <si>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</si>
  <si>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</si>
  <si>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</si>
  <si>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</si>
  <si>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</si>
  <si>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</si>
  <si>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</si>
  <si>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</si>
  <si>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</si>
  <si>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</si>
  <si>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</si>
  <si>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</si>
  <si>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</si>
  <si>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</si>
  <si>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</si>
  <si>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</si>
  <si>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</si>
  <si>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</si>
  <si>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</si>
  <si>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</si>
  <si>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</si>
  <si>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</si>
  <si>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</si>
  <si>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</si>
  <si>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</si>
  <si>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</si>
  <si>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</si>
  <si>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</si>
  <si>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</si>
  <si>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</si>
  <si>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</si>
  <si>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</si>
  <si>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</si>
  <si>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</si>
  <si>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</si>
  <si>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</si>
  <si>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</si>
  <si>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</si>
  <si>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</si>
  <si>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</si>
  <si>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</si>
  <si>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</si>
  <si>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</si>
  <si>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</si>
  <si>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</si>
  <si>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</si>
  <si>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</si>
  <si>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</si>
  <si>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</si>
  <si>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</si>
  <si>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</si>
  <si>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</si>
  <si>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</si>
  <si>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</si>
  <si>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</si>
  <si>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</si>
  <si>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</si>
  <si>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</si>
  <si>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</si>
  <si>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</si>
  <si>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</si>
  <si>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</si>
  <si>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</si>
  <si>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</si>
  <si>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</si>
  <si>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</si>
  <si>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</si>
  <si>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</si>
  <si>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</si>
  <si>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</si>
  <si>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</si>
  <si>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</si>
  <si>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</si>
  <si>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</si>
  <si>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</si>
  <si>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</si>
  <si>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</si>
  <si>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</si>
  <si>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</si>
  <si>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</si>
  <si>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</si>
  <si>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</si>
  <si>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</si>
  <si>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</si>
  <si>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</si>
  <si>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</si>
  <si>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</si>
  <si>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</si>
  <si>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</si>
  <si>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</si>
  <si>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</si>
  <si>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</si>
  <si>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</si>
  <si>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</si>
  <si>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</si>
  <si>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</si>
  <si>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</si>
  <si>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</si>
  <si>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</si>
  <si>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</si>
  <si>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</si>
  <si>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</si>
  <si>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</si>
  <si>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</si>
  <si>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</si>
  <si>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</si>
  <si>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</si>
  <si>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</si>
  <si>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</si>
  <si>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</si>
  <si>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</si>
  <si>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</si>
  <si>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</si>
  <si>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</si>
  <si>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</si>
  <si>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</si>
  <si>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</si>
  <si>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</si>
  <si>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</si>
  <si>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</si>
  <si>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</si>
  <si>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</si>
  <si>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</si>
  <si>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</si>
  <si>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</si>
  <si>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</si>
  <si>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</si>
  <si>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</si>
  <si>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</si>
  <si>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</si>
  <si>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</si>
  <si>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</si>
  <si>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</si>
  <si>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</si>
  <si>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</si>
  <si>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</si>
  <si>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</si>
  <si>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</si>
  <si>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</si>
  <si>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</si>
  <si>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</si>
  <si>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</si>
  <si>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</si>
  <si>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</si>
  <si>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</si>
  <si>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</si>
  <si>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</si>
  <si>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</si>
  <si>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</si>
  <si>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</si>
  <si>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</si>
  <si>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</si>
  <si>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</si>
  <si>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</si>
  <si>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</si>
  <si>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</si>
  <si>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</si>
  <si>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</si>
  <si>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</si>
  <si>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</si>
  <si>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</si>
  <si>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</si>
  <si>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</si>
  <si>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</si>
  <si>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</si>
  <si>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</si>
  <si>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</si>
  <si>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</si>
  <si>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</si>
  <si>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</si>
  <si>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</si>
  <si>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</si>
  <si>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</si>
  <si>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</si>
  <si>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</si>
  <si>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</si>
  <si>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</si>
  <si>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</si>
  <si>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</si>
  <si>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</si>
  <si>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</si>
  <si>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</si>
  <si>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</si>
  <si>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</si>
  <si>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</si>
  <si>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</si>
  <si>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</si>
  <si>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</si>
  <si>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</si>
  <si>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</si>
  <si>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</si>
  <si>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</si>
  <si>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</si>
  <si>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</si>
  <si>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</si>
  <si>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</si>
  <si>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</si>
  <si>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</si>
  <si>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</si>
  <si>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</si>
  <si>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</si>
  <si>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</si>
  <si>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</si>
  <si>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</si>
  <si>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</si>
  <si>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</si>
  <si>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</si>
  <si>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</si>
  <si>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</si>
  <si>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</si>
  <si>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</si>
  <si>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</si>
  <si>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</si>
  <si>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</si>
  <si>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</si>
  <si>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</si>
  <si>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</si>
  <si>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</si>
  <si>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</si>
  <si>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</si>
  <si>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</si>
  <si>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</si>
  <si>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</si>
  <si>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</si>
  <si>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</si>
  <si>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</si>
  <si>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</si>
  <si>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</si>
  <si>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</si>
  <si>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</si>
  <si>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</si>
  <si>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</si>
  <si>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</si>
  <si>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</si>
  <si>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</si>
  <si>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</si>
  <si>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</si>
  <si>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</si>
  <si>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</si>
  <si>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</si>
  <si>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</si>
  <si>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</si>
  <si>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</si>
  <si>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</si>
  <si>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</si>
  <si>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</si>
  <si>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</si>
  <si>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</si>
  <si>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</si>
  <si>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</si>
  <si>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</si>
  <si>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</si>
  <si>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</si>
  <si>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</si>
  <si>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</si>
  <si>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</si>
  <si>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</si>
  <si>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</si>
  <si>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</si>
  <si>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</si>
  <si>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</si>
  <si>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</si>
  <si>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</si>
  <si>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</si>
  <si>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</si>
  <si>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</si>
  <si>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</si>
  <si>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</si>
  <si>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</si>
  <si>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</si>
  <si>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</si>
  <si>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</si>
  <si>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</si>
  <si>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</si>
  <si>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</si>
  <si>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</si>
  <si>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</si>
  <si>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</si>
  <si>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</si>
  <si>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</si>
  <si>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</si>
  <si>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</si>
  <si>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</si>
  <si>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</si>
  <si>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</si>
  <si>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</si>
  <si>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</si>
  <si>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</si>
  <si>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</si>
  <si>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</si>
  <si>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</si>
  <si>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</si>
  <si>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</si>
  <si>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</si>
  <si>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</si>
  <si>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</si>
  <si>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</si>
  <si>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</si>
  <si>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</si>
  <si>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</si>
  <si>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</si>
  <si>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</si>
  <si>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</si>
  <si>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</si>
  <si>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</si>
  <si>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</si>
  <si>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</si>
  <si>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</si>
  <si>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</si>
  <si>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</si>
  <si>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</si>
  <si>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</si>
  <si>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</si>
  <si>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</si>
  <si>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</si>
  <si>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</si>
  <si>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</si>
  <si>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</si>
  <si>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</si>
  <si>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</si>
  <si>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</si>
  <si>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</si>
  <si>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</si>
  <si>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</si>
  <si>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</si>
  <si>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</si>
  <si>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</si>
  <si>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</si>
  <si>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</si>
  <si>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</si>
  <si>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</si>
  <si>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</si>
  <si>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</si>
  <si>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</si>
  <si>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</si>
  <si>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</si>
  <si>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</si>
  <si>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</si>
  <si>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</si>
  <si>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</si>
  <si>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</si>
  <si>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</si>
  <si>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</si>
  <si>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</si>
  <si>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</si>
  <si>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</si>
  <si>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</si>
  <si>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</si>
  <si>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</si>
  <si>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</si>
  <si>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</si>
  <si>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</si>
  <si>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</si>
  <si>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</si>
  <si>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</si>
  <si>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</si>
  <si>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</si>
  <si>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</si>
  <si>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</si>
  <si>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</si>
  <si>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</si>
  <si>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</si>
  <si>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</si>
  <si>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</si>
  <si>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</si>
  <si>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</si>
  <si>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</si>
  <si>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</si>
  <si>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</si>
  <si>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</si>
  <si>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</si>
  <si>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</si>
  <si>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</si>
  <si>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</si>
  <si>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</si>
  <si>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</si>
  <si>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</si>
  <si>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</si>
  <si>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</si>
  <si>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</si>
  <si>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</si>
  <si>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</si>
  <si>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</si>
  <si>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</si>
  <si>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</si>
  <si>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</si>
  <si>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</si>
  <si>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</si>
  <si>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</si>
  <si>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</si>
  <si>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</si>
  <si>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</si>
  <si>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</si>
  <si>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</si>
  <si>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</si>
  <si>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</si>
  <si>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</si>
  <si>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</si>
  <si>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</si>
  <si>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</si>
  <si>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</si>
  <si>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</si>
  <si>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</si>
  <si>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</si>
  <si>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</si>
  <si>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</si>
  <si>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</si>
  <si>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</si>
  <si>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</si>
  <si>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</si>
  <si>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</si>
  <si>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</si>
  <si>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</si>
  <si>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</si>
  <si>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</si>
  <si>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</si>
  <si>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</si>
  <si>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</si>
  <si>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</si>
  <si>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</si>
  <si>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</si>
  <si>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</si>
  <si>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</si>
  <si>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</si>
  <si>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</si>
  <si>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</si>
  <si>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</si>
  <si>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</si>
  <si>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</si>
  <si>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</si>
  <si>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</si>
  <si>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</si>
  <si>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</si>
  <si>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</si>
  <si>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</si>
  <si>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</si>
  <si>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</si>
  <si>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</si>
  <si>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</si>
  <si>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</si>
  <si>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</si>
  <si>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</si>
  <si>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</si>
  <si>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</si>
  <si>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</si>
  <si>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</si>
  <si>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</si>
  <si>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</si>
  <si>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</si>
  <si>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</si>
  <si>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</si>
  <si>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</si>
  <si>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</si>
  <si>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</si>
  <si>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</si>
  <si>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</si>
  <si>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</si>
  <si>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</si>
  <si>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</si>
  <si>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</si>
  <si>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</si>
  <si>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</si>
  <si>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</si>
  <si>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</si>
  <si>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</si>
  <si>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</si>
  <si>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</si>
  <si>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</si>
  <si>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</si>
  <si>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</si>
  <si>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</si>
  <si>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</si>
  <si>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</si>
  <si>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</si>
  <si>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</si>
  <si>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</si>
  <si>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</si>
  <si>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</si>
  <si>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</si>
  <si>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</si>
  <si>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</si>
  <si>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</si>
  <si>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</si>
  <si>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</si>
  <si>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</si>
  <si>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</si>
  <si>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</si>
  <si>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</si>
  <si>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</si>
  <si>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</si>
  <si>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</si>
  <si>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</si>
  <si>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</si>
  <si>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</si>
  <si>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</si>
  <si>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</si>
  <si>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</si>
  <si>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</si>
  <si>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</si>
  <si>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</si>
  <si>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</si>
  <si>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</si>
  <si>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</si>
  <si>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</si>
  <si>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</si>
  <si>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</si>
  <si>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</si>
  <si>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</si>
  <si>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</si>
  <si>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</si>
  <si>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</si>
  <si>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</si>
  <si>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</si>
  <si>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</si>
  <si>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</si>
  <si>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</si>
  <si>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</si>
  <si>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</si>
  <si>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</si>
  <si>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</si>
  <si>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</si>
  <si>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</si>
  <si>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</si>
  <si>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</si>
  <si>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</si>
  <si>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</si>
  <si>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</si>
  <si>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</si>
  <si>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</si>
  <si>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</si>
  <si>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</si>
  <si>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</si>
  <si>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</si>
  <si>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</si>
  <si>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</si>
  <si>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</si>
  <si>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</si>
  <si>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</si>
  <si>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</si>
  <si>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</si>
  <si>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</si>
  <si>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</si>
  <si>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</si>
  <si>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</si>
  <si>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</si>
  <si>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</si>
  <si>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</si>
  <si>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</si>
  <si>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</si>
  <si>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</si>
  <si>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</si>
  <si>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</si>
  <si>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</si>
  <si>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</si>
  <si>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</si>
  <si>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</si>
  <si>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</si>
  <si>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</si>
  <si>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</si>
  <si>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</si>
  <si>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</si>
  <si>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</si>
  <si>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</si>
  <si>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</si>
  <si>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</si>
  <si>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</si>
  <si>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</si>
  <si>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</si>
  <si>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</si>
  <si>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</si>
  <si>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</si>
  <si>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</si>
  <si>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</si>
  <si>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</si>
  <si>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</si>
  <si>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</si>
  <si>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</si>
  <si>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</si>
  <si>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</si>
  <si>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</si>
  <si>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</si>
  <si>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</si>
  <si>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</si>
  <si>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</si>
  <si>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</si>
  <si>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</si>
  <si>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</si>
  <si>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</si>
  <si>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</si>
  <si>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</si>
  <si>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</si>
  <si>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</si>
  <si>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</si>
  <si>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</si>
  <si>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</si>
  <si>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</si>
  <si>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</si>
  <si>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</si>
  <si>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</si>
  <si>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</si>
  <si>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</si>
  <si>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</si>
  <si>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</si>
  <si>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</si>
  <si>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</si>
  <si>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</si>
  <si>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</si>
  <si>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</si>
  <si>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</si>
  <si>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</si>
  <si>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</si>
  <si>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</si>
  <si>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</si>
  <si>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</si>
  <si>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</si>
  <si>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</si>
  <si>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</si>
  <si>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</si>
  <si>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</si>
  <si>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</si>
  <si>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</si>
  <si>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</si>
  <si>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</si>
  <si>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</si>
  <si>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</si>
  <si>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</si>
  <si>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</si>
  <si>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</si>
  <si>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</si>
  <si>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</si>
  <si>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</si>
  <si>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</si>
  <si>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</si>
  <si>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</si>
  <si>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</si>
  <si>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</si>
  <si>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</si>
  <si>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</si>
  <si>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</si>
  <si>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</si>
  <si>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</si>
  <si>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</si>
  <si>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</si>
  <si>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</si>
  <si>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</si>
  <si>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</si>
  <si>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</si>
  <si>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</si>
  <si>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</si>
  <si>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</si>
  <si>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</si>
  <si>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</si>
  <si>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</si>
  <si>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</si>
  <si>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</si>
  <si>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</si>
  <si>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</si>
  <si>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</si>
  <si>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</si>
  <si>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</si>
  <si>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</si>
  <si>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</si>
  <si>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</si>
  <si>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</si>
  <si>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</si>
  <si>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</si>
  <si>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</si>
  <si>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</si>
  <si>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</si>
  <si>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</si>
  <si>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</si>
  <si>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</si>
  <si>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</si>
  <si>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</si>
  <si>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</si>
  <si>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</si>
  <si>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</si>
  <si>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</si>
  <si>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</si>
  <si>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</si>
  <si>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</si>
  <si>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</si>
  <si>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</si>
  <si>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</si>
  <si>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</si>
  <si>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</si>
  <si>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</si>
  <si>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</si>
  <si>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</si>
  <si>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</si>
  <si>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</si>
  <si>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</si>
  <si>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</si>
  <si>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</si>
  <si>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</si>
  <si>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</si>
  <si>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</si>
  <si>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</si>
  <si>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</si>
  <si>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</si>
  <si>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</si>
  <si>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</si>
  <si>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</si>
  <si>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</si>
  <si>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</si>
  <si>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</si>
  <si>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</si>
  <si>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</si>
  <si>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</si>
  <si>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</si>
  <si>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</si>
  <si>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</si>
  <si>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</si>
  <si>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</si>
  <si>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</si>
  <si>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</si>
  <si>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</si>
  <si>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</si>
  <si>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</si>
  <si>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</si>
  <si>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</si>
  <si>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</si>
  <si>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</si>
  <si>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</si>
  <si>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</si>
  <si>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</si>
  <si>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</si>
  <si>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</si>
  <si>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</si>
  <si>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</si>
  <si>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</si>
  <si>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</si>
  <si>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</si>
  <si>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</si>
  <si>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</si>
  <si>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</si>
  <si>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</si>
  <si>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</si>
  <si>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</si>
  <si>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</si>
  <si>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</si>
  <si>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</si>
  <si>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</si>
  <si>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</si>
  <si>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</si>
  <si>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</si>
  <si>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</si>
  <si>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</si>
  <si>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</si>
  <si>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</si>
  <si>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</si>
  <si>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</si>
  <si>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</si>
  <si>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</si>
  <si>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</si>
  <si>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</si>
  <si>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</si>
  <si>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</si>
  <si>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</si>
  <si>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</si>
  <si>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</si>
  <si>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</si>
  <si>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</si>
  <si>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</si>
  <si>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</si>
  <si>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</si>
  <si>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</si>
  <si>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</si>
  <si>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</si>
  <si>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</si>
  <si>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</si>
  <si>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</si>
  <si>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</si>
  <si>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</si>
  <si>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</si>
  <si>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</si>
  <si>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</si>
  <si>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</si>
  <si>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</si>
  <si>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</si>
  <si>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</si>
  <si>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</si>
  <si>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</si>
  <si>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</si>
  <si>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</si>
  <si>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</si>
  <si>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</si>
  <si>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</si>
  <si>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</si>
  <si>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</si>
  <si>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</si>
  <si>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</si>
  <si>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</si>
  <si>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</si>
  <si>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</si>
  <si>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</si>
  <si>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</si>
  <si>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</si>
  <si>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</si>
  <si>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</si>
  <si>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</si>
  <si>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</si>
  <si>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</si>
  <si>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</si>
  <si>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</si>
  <si>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</si>
  <si>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</si>
  <si>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</si>
  <si>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</si>
  <si>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</si>
  <si>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</si>
  <si>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</si>
  <si>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</si>
  <si>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</si>
  <si>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</si>
  <si>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</si>
  <si>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</si>
  <si>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</si>
  <si>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</si>
  <si>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</si>
  <si>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</si>
  <si>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</si>
  <si>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</si>
  <si>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</si>
  <si>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</si>
  <si>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</si>
  <si>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</si>
  <si>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</si>
  <si>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</si>
  <si>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</si>
  <si>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</si>
  <si>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</si>
  <si>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</si>
  <si>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</si>
  <si>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</si>
  <si>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</si>
  <si>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</si>
  <si>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</si>
  <si>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</si>
  <si>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</si>
  <si>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</si>
  <si>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</si>
  <si>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</si>
  <si>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</si>
  <si>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</si>
  <si>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</si>
  <si>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</si>
  <si>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</si>
  <si>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</si>
  <si>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</si>
  <si>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</si>
  <si>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</si>
  <si>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</si>
  <si>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</si>
  <si>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</si>
  <si>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</si>
  <si>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</si>
  <si>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</si>
  <si>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</si>
  <si>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</si>
  <si>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</si>
  <si>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</si>
  <si>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</si>
  <si>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</si>
  <si>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</si>
  <si>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</si>
  <si>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</si>
  <si>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</si>
  <si>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</si>
  <si>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</si>
  <si>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</si>
  <si>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</si>
  <si>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</si>
  <si>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</si>
  <si>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</si>
  <si>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</si>
  <si>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</si>
  <si>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</si>
  <si>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</si>
  <si>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</si>
  <si>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</si>
  <si>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</si>
  <si>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</si>
  <si>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</si>
  <si>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</si>
  <si>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</si>
  <si>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</si>
  <si>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</si>
  <si>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</si>
  <si>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</si>
  <si>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</si>
  <si>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</si>
  <si>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</si>
  <si>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</si>
  <si>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</si>
  <si>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</si>
  <si>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</si>
  <si>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</si>
  <si>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</si>
  <si>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</si>
  <si>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</si>
  <si>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</si>
  <si>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</si>
  <si>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</si>
  <si>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</si>
  <si>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</si>
  <si>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</si>
  <si>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</si>
  <si>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</si>
  <si>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</si>
  <si>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</si>
  <si>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</si>
  <si>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</si>
  <si>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</si>
  <si>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</si>
  <si>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</si>
  <si>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</si>
  <si>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</si>
  <si>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</si>
  <si>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</si>
  <si>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</si>
  <si>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</si>
  <si>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</si>
  <si>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</si>
  <si>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</si>
  <si>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</si>
  <si>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</si>
  <si>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</si>
  <si>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</si>
  <si>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</si>
  <si>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</si>
  <si>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</si>
  <si>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</si>
  <si>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</si>
  <si>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</si>
  <si>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</si>
  <si>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</si>
  <si>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</si>
  <si>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</si>
  <si>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</si>
  <si>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</si>
  <si>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</si>
  <si>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</si>
  <si>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</si>
  <si>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</si>
  <si>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</si>
  <si>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</si>
  <si>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</si>
  <si>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</si>
  <si>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</si>
  <si>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</si>
  <si>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</si>
  <si>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</si>
  <si>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</si>
  <si>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</si>
  <si>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</si>
  <si>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</si>
  <si>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</si>
  <si>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</si>
  <si>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</si>
  <si>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</si>
  <si>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</si>
  <si>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</si>
  <si>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</si>
  <si>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</si>
  <si>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</si>
  <si>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</si>
  <si>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</si>
  <si>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</si>
  <si>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</si>
  <si>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</si>
  <si>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</si>
  <si>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</si>
  <si>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</si>
  <si>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</si>
  <si>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</si>
  <si>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</si>
  <si>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</si>
  <si>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</si>
  <si>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</si>
  <si>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</si>
  <si>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</si>
  <si>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</si>
  <si>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</si>
  <si>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</si>
  <si>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</si>
  <si>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</si>
  <si>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</si>
  <si>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</si>
  <si>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</si>
  <si>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</si>
  <si>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</si>
  <si>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</si>
  <si>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</si>
  <si>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</si>
  <si>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</si>
  <si>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</si>
  <si>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</si>
  <si>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</si>
  <si>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</si>
  <si>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</si>
  <si>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</si>
  <si>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</si>
  <si>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</si>
  <si>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</si>
  <si>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</si>
  <si>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</si>
  <si>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</si>
  <si>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</si>
  <si>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</si>
  <si>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</si>
  <si>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</si>
  <si>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</si>
  <si>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</si>
  <si>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</si>
  <si>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</si>
  <si>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</si>
  <si>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</si>
  <si>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</si>
  <si>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</si>
  <si>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</si>
  <si>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</si>
  <si>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</si>
  <si>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</si>
  <si>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</si>
  <si>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</si>
  <si>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</si>
  <si>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</si>
  <si>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</si>
  <si>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</si>
  <si>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</si>
  <si>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</si>
  <si>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</si>
  <si>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</si>
  <si>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</si>
  <si>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</si>
  <si>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</si>
  <si>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</si>
  <si>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</si>
  <si>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</si>
  <si>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</si>
  <si>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</si>
  <si>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</si>
  <si>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</si>
  <si>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</si>
  <si>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</si>
  <si>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</si>
  <si>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</si>
  <si>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</si>
  <si>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</si>
  <si>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</si>
  <si>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</si>
  <si>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</si>
  <si>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</si>
  <si>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</si>
  <si>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</si>
  <si>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</si>
  <si>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</si>
  <si>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</si>
  <si>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</si>
  <si>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</si>
  <si>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</si>
  <si>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</si>
  <si>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</si>
  <si>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</si>
  <si>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</si>
  <si>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</si>
  <si>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</si>
  <si>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</si>
  <si>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</si>
  <si>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</si>
  <si>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</si>
  <si>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</si>
  <si>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</si>
  <si>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</si>
  <si>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</si>
  <si>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</si>
  <si>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</si>
  <si>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</si>
  <si>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</si>
  <si>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</si>
  <si>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</si>
  <si>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</si>
  <si>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</si>
  <si>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</si>
  <si>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</si>
  <si>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</si>
  <si>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</si>
  <si>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</si>
  <si>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</si>
  <si>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</si>
  <si>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</si>
  <si>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</si>
  <si>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</si>
  <si>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</si>
  <si>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</si>
  <si>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</si>
  <si>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</si>
  <si>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</si>
  <si>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</si>
  <si>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</si>
  <si>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</si>
  <si>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</si>
  <si>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</si>
  <si>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</si>
  <si>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</si>
  <si>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</si>
  <si>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</si>
  <si>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</si>
  <si>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</si>
  <si>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</si>
  <si>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</si>
  <si>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</si>
  <si>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</si>
  <si>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</si>
  <si>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</si>
  <si>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</si>
  <si>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</si>
  <si>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</si>
  <si>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</si>
  <si>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</si>
  <si>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</si>
  <si>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</si>
  <si>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</si>
  <si>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</si>
  <si>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</si>
  <si>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</si>
  <si>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</si>
  <si>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</si>
  <si>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</si>
  <si>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</si>
  <si>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</si>
  <si>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</si>
  <si>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</si>
  <si>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</si>
  <si>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</si>
  <si>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</si>
  <si>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</si>
  <si>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</si>
  <si>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</si>
  <si>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</si>
  <si>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</si>
  <si>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</si>
  <si>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</si>
  <si>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</si>
  <si>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</si>
  <si>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</si>
  <si>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</si>
  <si>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</si>
  <si>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</si>
  <si>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</si>
  <si>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</si>
  <si>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</si>
  <si>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</si>
  <si>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</si>
  <si>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</si>
  <si>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</si>
  <si>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</si>
  <si>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</si>
  <si>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</si>
  <si>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</si>
  <si>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</si>
  <si>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</si>
  <si>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</si>
  <si>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</si>
  <si>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</si>
  <si>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</si>
  <si>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</si>
  <si>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</si>
  <si>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</si>
  <si>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</si>
  <si>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</si>
  <si>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</si>
  <si>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</si>
  <si>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</si>
  <si>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</si>
  <si>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</si>
  <si>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</si>
  <si>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</si>
  <si>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</si>
  <si>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</si>
  <si>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</si>
  <si>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</si>
  <si>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</si>
  <si>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</si>
  <si>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</si>
  <si>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</si>
  <si>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</si>
  <si>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</si>
  <si>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</si>
  <si>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</si>
  <si>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</si>
  <si>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</si>
  <si>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</si>
  <si>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</si>
  <si>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</si>
  <si>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</si>
  <si>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</si>
  <si>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</si>
  <si>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</si>
  <si>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</si>
  <si>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</si>
  <si>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</si>
  <si>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</si>
  <si>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</si>
  <si>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</si>
  <si>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</si>
  <si>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</si>
  <si>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</si>
  <si>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</si>
  <si>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</si>
  <si>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</si>
  <si>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</si>
  <si>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</si>
  <si>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</si>
  <si>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</si>
  <si>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</si>
  <si>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</si>
  <si>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</si>
  <si>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</si>
  <si>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</si>
  <si>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</si>
  <si>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</si>
  <si>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</si>
  <si>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</si>
  <si>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</si>
  <si>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</si>
  <si>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</si>
  <si>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</si>
  <si>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</si>
  <si>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</si>
  <si>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</si>
  <si>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</si>
  <si>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</si>
  <si>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</si>
  <si>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</si>
  <si>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</si>
  <si>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</si>
  <si>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</si>
  <si>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</si>
  <si>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</si>
  <si>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</si>
  <si>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</si>
  <si>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</si>
  <si>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</si>
  <si>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</si>
  <si>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</si>
  <si>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</si>
  <si>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</si>
  <si>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</si>
  <si>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</si>
  <si>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</si>
  <si>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</si>
  <si>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</si>
  <si>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</si>
  <si>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</si>
  <si>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</si>
  <si>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</si>
  <si>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</si>
  <si>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</si>
  <si>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</si>
  <si>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</si>
  <si>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</si>
  <si>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</si>
  <si>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</si>
  <si>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</si>
  <si>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</si>
  <si>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</si>
  <si>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</si>
  <si>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</si>
  <si>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</si>
  <si>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</si>
  <si>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</si>
  <si>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</si>
  <si>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</si>
  <si>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</si>
  <si>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</si>
  <si>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</si>
  <si>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</si>
  <si>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</si>
  <si>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</si>
  <si>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</si>
  <si>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</si>
  <si>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</si>
  <si>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</si>
  <si>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</si>
  <si>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</si>
  <si>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</si>
  <si>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</si>
  <si>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</si>
  <si>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</si>
  <si>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</si>
  <si>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</si>
  <si>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</si>
  <si>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</si>
  <si>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</si>
  <si>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</si>
  <si>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</si>
  <si>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</si>
  <si>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</si>
  <si>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</si>
  <si>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</si>
  <si>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</si>
  <si>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</si>
  <si>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</si>
  <si>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</si>
  <si>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</si>
  <si>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</si>
  <si>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</si>
  <si>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</si>
  <si>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</si>
  <si>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</si>
  <si>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</si>
  <si>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</si>
  <si>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</si>
  <si>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</si>
  <si>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</si>
  <si>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</si>
  <si>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</si>
  <si>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</si>
  <si>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</si>
  <si>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</si>
  <si>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</si>
  <si>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</si>
  <si>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</si>
  <si>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</si>
  <si>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</si>
  <si>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</si>
  <si>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</si>
  <si>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</si>
  <si>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</si>
  <si>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</si>
  <si>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</si>
  <si>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</si>
  <si>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</si>
  <si>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</si>
  <si>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</si>
  <si>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</si>
  <si>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</si>
  <si>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</si>
  <si>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</si>
  <si>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</si>
  <si>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</si>
  <si>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</si>
  <si>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</si>
  <si>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</si>
  <si>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</si>
  <si>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</si>
  <si>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</si>
  <si>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</si>
  <si>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</si>
  <si>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</si>
  <si>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</si>
  <si>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</si>
  <si>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</si>
  <si>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</si>
  <si>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</si>
  <si>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</si>
  <si>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</si>
  <si>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</si>
  <si>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</si>
  <si>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</si>
  <si>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</si>
  <si>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</si>
  <si>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</si>
  <si>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</si>
  <si>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</si>
  <si>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</si>
  <si>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</si>
  <si>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</si>
  <si>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</si>
  <si>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</si>
  <si>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</si>
  <si>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</si>
  <si>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</si>
  <si>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</si>
  <si>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</si>
  <si>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</si>
  <si>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</si>
  <si>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</si>
  <si>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</si>
  <si>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</si>
  <si>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</si>
  <si>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</si>
  <si>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</si>
  <si>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</si>
  <si>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</si>
  <si>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</si>
  <si>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</si>
  <si>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</si>
  <si>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</si>
  <si>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</si>
  <si>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</si>
  <si>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</si>
  <si>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</si>
  <si>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</si>
  <si>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</si>
  <si>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</si>
  <si>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</si>
  <si>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</si>
  <si>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</si>
  <si>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</si>
  <si>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</si>
  <si>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</si>
  <si>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</si>
  <si>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</si>
  <si>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</si>
  <si>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</si>
  <si>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</si>
  <si>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</si>
  <si>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</si>
  <si>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</si>
  <si>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</si>
  <si>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</si>
  <si>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</si>
  <si>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</si>
  <si>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</si>
  <si>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</si>
  <si>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</si>
  <si>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</si>
  <si>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</si>
  <si>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</si>
  <si>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</si>
  <si>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</si>
  <si>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</si>
  <si>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</si>
  <si>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</si>
  <si>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</si>
  <si>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</si>
  <si>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</si>
  <si>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</si>
  <si>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</si>
  <si>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</si>
  <si>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</si>
  <si>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</si>
  <si>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</si>
  <si>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</si>
  <si>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</si>
  <si>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</si>
  <si>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</si>
  <si>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</si>
  <si>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</si>
  <si>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</si>
  <si>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</si>
  <si>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</si>
  <si>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</si>
  <si>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</si>
  <si>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</si>
  <si>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</si>
  <si>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</si>
  <si>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</si>
  <si>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</si>
  <si>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</si>
  <si>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</si>
  <si>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</si>
  <si>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</si>
  <si>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</si>
  <si>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</si>
  <si>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</si>
  <si>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</si>
  <si>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</si>
  <si>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</si>
  <si>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</si>
  <si>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</si>
  <si>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</si>
  <si>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</si>
  <si>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</si>
  <si>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</si>
  <si>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</si>
  <si>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</si>
  <si>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</si>
  <si>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</si>
  <si>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</si>
  <si>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</si>
  <si>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</si>
  <si>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</si>
  <si>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</si>
  <si>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</si>
  <si>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</si>
  <si>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</si>
  <si>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</si>
  <si>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</si>
  <si>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</si>
  <si>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</si>
  <si>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</si>
  <si>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</si>
  <si>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</si>
  <si>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</si>
  <si>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</si>
  <si>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</si>
  <si>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</si>
  <si>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</si>
  <si>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</si>
  <si>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</si>
  <si>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</si>
  <si>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</si>
  <si>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</si>
  <si>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</si>
  <si>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</si>
  <si>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</si>
  <si>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</si>
  <si>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</si>
  <si>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</si>
  <si>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</si>
  <si>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</si>
  <si>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</si>
  <si>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</si>
  <si>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</si>
  <si>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</si>
  <si>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</si>
  <si>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</si>
  <si>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</si>
  <si>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</si>
  <si>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</si>
  <si>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</si>
  <si>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</si>
  <si>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</si>
  <si>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</si>
  <si>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</si>
  <si>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</si>
  <si>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</si>
  <si>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</si>
  <si>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</si>
  <si>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</si>
  <si>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</si>
  <si>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</si>
  <si>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</si>
  <si>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</si>
  <si>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</si>
  <si>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</si>
  <si>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</si>
  <si>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</si>
  <si>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</si>
  <si>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</si>
  <si>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</si>
  <si>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</si>
  <si>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</si>
  <si>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</si>
  <si>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</si>
  <si>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</si>
  <si>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</si>
  <si>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</si>
  <si>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</si>
  <si>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</si>
  <si>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</si>
  <si>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</si>
  <si>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</si>
  <si>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</si>
  <si>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</si>
  <si>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</si>
  <si>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</si>
  <si>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</si>
  <si>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</si>
  <si>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</si>
  <si>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</si>
  <si>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</si>
  <si>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</si>
  <si>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</si>
  <si>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</si>
  <si>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</si>
  <si>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</si>
  <si>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</si>
  <si>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</si>
  <si>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</si>
  <si>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</si>
  <si>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</si>
  <si>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</si>
  <si>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</si>
  <si>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</si>
  <si>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</si>
  <si>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</si>
  <si>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</si>
  <si>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</si>
  <si>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</si>
  <si>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</si>
  <si>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</si>
  <si>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</si>
  <si>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</si>
  <si>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</si>
  <si>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</si>
  <si>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</si>
  <si>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</si>
  <si>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</si>
  <si>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</si>
  <si>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</si>
  <si>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</si>
  <si>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</si>
  <si>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</si>
  <si>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</si>
  <si>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</si>
  <si>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</si>
  <si>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</si>
  <si>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</si>
  <si>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</si>
  <si>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</si>
  <si>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</si>
  <si>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</si>
  <si>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</si>
  <si>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</si>
  <si>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</si>
  <si>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</si>
  <si>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</si>
  <si>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</si>
  <si>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</si>
  <si>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</si>
  <si>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</si>
  <si>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</si>
  <si>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</si>
  <si>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</si>
  <si>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</si>
  <si>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</si>
  <si>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</si>
  <si>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</si>
  <si>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</si>
  <si>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</si>
  <si>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</si>
  <si>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</si>
  <si>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</si>
  <si>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</si>
  <si>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</si>
  <si>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</si>
  <si>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</si>
  <si>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</si>
  <si>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</si>
  <si>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</si>
  <si>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</si>
  <si>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</si>
  <si>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</si>
  <si>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</si>
  <si>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</si>
  <si>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</si>
  <si>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</si>
  <si>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</si>
  <si>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</si>
  <si>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</si>
  <si>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</si>
  <si>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</si>
  <si>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</si>
  <si>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</si>
  <si>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</si>
  <si>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</si>
  <si>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</si>
  <si>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</si>
  <si>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</si>
  <si>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</si>
  <si>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</si>
  <si>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</si>
  <si>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</si>
  <si>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</si>
  <si>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</si>
  <si>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</si>
  <si>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</si>
  <si>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</si>
  <si>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</si>
  <si>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</si>
  <si>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</si>
  <si>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</si>
  <si>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</si>
  <si>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</si>
  <si>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</si>
  <si>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</si>
  <si>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</si>
  <si>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</si>
  <si>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</si>
  <si>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</si>
  <si>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</si>
  <si>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</si>
  <si>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</si>
  <si>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</si>
  <si>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</si>
  <si>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</si>
  <si>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</si>
  <si>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</si>
  <si>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</si>
  <si>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</si>
  <si>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</si>
  <si>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</si>
  <si>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</si>
  <si>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</si>
  <si>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</si>
  <si>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</si>
  <si>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</si>
  <si>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</si>
  <si>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</si>
  <si>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</si>
  <si>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</si>
  <si>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</si>
  <si>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</si>
  <si>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</si>
  <si>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</si>
  <si>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</si>
  <si>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</si>
  <si>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</si>
  <si>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</si>
  <si>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</si>
  <si>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</si>
  <si>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</si>
  <si>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</si>
  <si>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</si>
  <si>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</si>
  <si>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</si>
  <si>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</si>
  <si>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</si>
  <si>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</si>
  <si>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</si>
  <si>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</si>
  <si>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</si>
  <si>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</si>
  <si>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</si>
  <si>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</si>
  <si>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</si>
  <si>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</si>
  <si>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</si>
  <si>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</si>
  <si>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</si>
  <si>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</si>
  <si>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</si>
  <si>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</si>
  <si>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</si>
  <si>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</si>
  <si>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</si>
  <si>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</si>
  <si>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</si>
  <si>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</si>
  <si>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</si>
  <si>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</si>
  <si>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</si>
  <si>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</si>
  <si>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</si>
  <si>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</si>
  <si>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</si>
  <si>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</si>
  <si>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</si>
  <si>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</si>
  <si>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</si>
  <si>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</si>
  <si>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</si>
  <si>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</si>
  <si>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</si>
  <si>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</si>
  <si>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</si>
  <si>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</si>
  <si>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</si>
  <si>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</si>
  <si>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</si>
  <si>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</si>
  <si>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</si>
  <si>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</si>
  <si>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</si>
  <si>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</si>
  <si>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</si>
  <si>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</si>
  <si>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</si>
  <si>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</si>
  <si>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</si>
  <si>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</si>
  <si>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</si>
  <si>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</si>
  <si>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</si>
  <si>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</si>
  <si>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</si>
  <si>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</si>
  <si>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</si>
  <si>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</si>
  <si>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</si>
  <si>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</si>
  <si>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</si>
  <si>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</si>
  <si>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</si>
  <si>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</si>
  <si>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</si>
  <si>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</si>
  <si>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</si>
  <si>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</si>
  <si>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</si>
  <si>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</si>
  <si>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</si>
  <si>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</si>
  <si>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</si>
  <si>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</si>
  <si>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</si>
  <si>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</si>
  <si>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</si>
  <si>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</si>
  <si>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</si>
  <si>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</si>
  <si>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</si>
  <si>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</si>
  <si>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</si>
  <si>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</si>
  <si>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</si>
  <si>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</si>
  <si>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</si>
  <si>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</si>
  <si>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</si>
  <si>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</si>
  <si>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</si>
  <si>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</si>
  <si>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</si>
  <si>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</si>
  <si>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</si>
  <si>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</si>
  <si>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</si>
  <si>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</si>
  <si>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</si>
  <si>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</si>
  <si>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</si>
  <si>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</si>
  <si>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</si>
  <si>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</si>
  <si>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</si>
  <si>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</si>
  <si>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</si>
  <si>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</si>
  <si>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</si>
  <si>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</si>
  <si>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</si>
  <si>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</si>
  <si>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</si>
  <si>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</si>
  <si>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</si>
  <si>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</si>
  <si>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</si>
  <si>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</si>
  <si>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</si>
  <si>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</si>
  <si>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</si>
  <si>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</si>
  <si>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</si>
  <si>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</si>
  <si>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</si>
  <si>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</si>
  <si>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</si>
  <si>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</si>
  <si>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</si>
  <si>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</si>
  <si>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</si>
  <si>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</si>
  <si>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</si>
  <si>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</si>
  <si>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</si>
  <si>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</si>
  <si>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</si>
  <si>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</si>
  <si>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</si>
  <si>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</si>
  <si>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</si>
  <si>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</si>
  <si>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</si>
  <si>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</si>
  <si>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</si>
  <si>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</si>
  <si>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</si>
  <si>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</si>
  <si>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</si>
  <si>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</si>
  <si>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</si>
  <si>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</si>
  <si>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</si>
  <si>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</si>
  <si>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</si>
  <si>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</si>
  <si>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</si>
  <si>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</si>
  <si>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</si>
  <si>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</si>
  <si>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</si>
  <si>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</si>
  <si>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</si>
  <si>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</si>
  <si>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</si>
  <si>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</si>
  <si>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</si>
  <si>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</si>
  <si>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</si>
  <si>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</si>
  <si>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</si>
  <si>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</si>
  <si>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</si>
  <si>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</si>
  <si>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</si>
  <si>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</si>
  <si>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</si>
  <si>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</si>
  <si>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</si>
  <si>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</si>
  <si>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</si>
  <si>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</si>
  <si>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</si>
  <si>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</si>
  <si>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</si>
  <si>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</si>
  <si>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</si>
  <si>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</si>
  <si>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</si>
  <si>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</si>
  <si>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</si>
  <si>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</si>
  <si>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</si>
  <si>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</si>
  <si>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</si>
  <si>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</si>
  <si>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</si>
  <si>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</si>
  <si>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</si>
  <si>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</si>
  <si>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</si>
  <si>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</si>
  <si>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</si>
  <si>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</si>
  <si>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</si>
  <si>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</si>
  <si>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</si>
  <si>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</si>
  <si>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</si>
  <si>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</si>
  <si>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</si>
  <si>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</si>
  <si>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</si>
  <si>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</si>
  <si>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</si>
  <si>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</si>
  <si>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</si>
  <si>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</si>
  <si>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</si>
  <si>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</si>
  <si>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</si>
  <si>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</si>
  <si>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</si>
  <si>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</si>
  <si>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</si>
  <si>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</si>
  <si>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</si>
  <si>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</si>
  <si>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</si>
  <si>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</si>
  <si>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</si>
  <si>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</si>
  <si>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</si>
  <si>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</si>
  <si>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</si>
  <si>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</si>
  <si>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</si>
  <si>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</si>
  <si>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</si>
  <si>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</si>
  <si>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</si>
  <si>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</si>
  <si>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</si>
  <si>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</si>
  <si>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</si>
  <si>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</si>
  <si>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</si>
  <si>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</si>
  <si>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</si>
  <si>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</si>
  <si>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</si>
  <si>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</si>
  <si>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</si>
  <si>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</si>
  <si>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</si>
  <si>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</si>
  <si>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</si>
  <si>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</si>
  <si>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</si>
  <si>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</si>
  <si>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</si>
  <si>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</si>
  <si>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</si>
  <si>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</si>
  <si>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</si>
  <si>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</si>
  <si>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</si>
  <si>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</si>
  <si>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</si>
  <si>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</si>
  <si>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</si>
  <si>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</si>
  <si>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</si>
  <si>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</si>
  <si>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</si>
  <si>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</si>
  <si>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</si>
  <si>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</si>
  <si>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</si>
  <si>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</si>
  <si>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</si>
  <si>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</si>
  <si>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</si>
  <si>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</si>
  <si>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</si>
  <si>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</si>
  <si>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</si>
  <si>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</si>
  <si>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</si>
  <si>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</si>
  <si>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</si>
  <si>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</si>
  <si>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</si>
  <si>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</si>
  <si>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</si>
  <si>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</si>
  <si>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</si>
  <si>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</si>
  <si>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</si>
  <si>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</si>
  <si>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</si>
  <si>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</si>
  <si>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</si>
  <si>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</si>
  <si>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</si>
  <si>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</si>
  <si>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</si>
  <si>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</si>
  <si>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</si>
  <si>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</si>
  <si>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</si>
  <si>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</si>
  <si>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</si>
  <si>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</si>
  <si>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</si>
  <si>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</si>
  <si>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</si>
  <si>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</si>
  <si>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</si>
  <si>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</si>
  <si>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</si>
  <si>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</si>
  <si>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</si>
  <si>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</si>
  <si>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</si>
  <si>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</si>
  <si>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</si>
  <si>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</si>
  <si>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</si>
  <si>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</si>
  <si>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</si>
  <si>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</si>
  <si>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</si>
  <si>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</si>
  <si>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</si>
  <si>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</si>
  <si>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</si>
  <si>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</si>
  <si>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</si>
  <si>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</si>
  <si>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</si>
  <si>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</si>
  <si>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</si>
  <si>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</si>
  <si>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</si>
  <si>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</si>
  <si>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</si>
  <si>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</si>
  <si>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</si>
  <si>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</si>
  <si>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</si>
  <si>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</si>
  <si>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</si>
  <si>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</si>
  <si>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</si>
  <si>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</si>
  <si>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</si>
  <si>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</si>
  <si>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</si>
  <si>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</si>
  <si>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</si>
  <si>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</si>
  <si>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</si>
  <si>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</si>
  <si>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</si>
  <si>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</si>
  <si>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</si>
  <si>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</si>
  <si>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</si>
  <si>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</si>
  <si>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</si>
  <si>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</si>
  <si>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</si>
  <si>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</si>
  <si>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</si>
  <si>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</si>
  <si>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</si>
  <si>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</si>
  <si>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</si>
  <si>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</si>
  <si>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</si>
  <si>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</si>
  <si>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</si>
  <si>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</si>
  <si>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</si>
  <si>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</si>
  <si>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</si>
  <si>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</si>
  <si>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</si>
  <si>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</si>
  <si>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</si>
  <si>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</si>
  <si>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</si>
  <si>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</si>
  <si>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</si>
  <si>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</si>
  <si>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</si>
  <si>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</si>
  <si>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</si>
  <si>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</si>
  <si>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</si>
  <si>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</si>
  <si>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</si>
  <si>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</si>
  <si>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</si>
  <si>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</si>
  <si>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</si>
  <si>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</si>
  <si>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</si>
  <si>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</si>
  <si>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</si>
  <si>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</si>
  <si>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</si>
  <si>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</si>
  <si>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</si>
  <si>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</si>
  <si>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</si>
  <si>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</si>
  <si>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</si>
  <si>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</si>
  <si>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</si>
  <si>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</si>
  <si>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</si>
  <si>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</si>
  <si>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</si>
  <si>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</si>
  <si>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</si>
  <si>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</si>
  <si>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</si>
  <si>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</si>
  <si>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</si>
  <si>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</si>
  <si>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</si>
  <si>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</si>
  <si>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</si>
  <si>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</si>
  <si>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</si>
  <si>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</si>
  <si>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</si>
  <si>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</si>
  <si>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</si>
  <si>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</si>
  <si>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</si>
  <si>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</si>
  <si>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</si>
  <si>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</si>
  <si>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</si>
  <si>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</si>
  <si>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</si>
  <si>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</si>
  <si>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</si>
  <si>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</si>
  <si>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</si>
  <si>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</si>
  <si>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</si>
  <si>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</si>
  <si>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</si>
  <si>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</si>
  <si>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</si>
  <si>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</si>
  <si>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</si>
  <si>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</si>
  <si>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</si>
  <si>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</si>
  <si>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</si>
  <si>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</si>
  <si>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</si>
  <si>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</si>
  <si>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</si>
  <si>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</si>
  <si>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</si>
  <si>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</si>
  <si>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</si>
  <si>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</si>
  <si>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</si>
  <si>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</si>
  <si>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</si>
  <si>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</si>
  <si>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</si>
  <si>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</si>
  <si>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</si>
  <si>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</si>
  <si>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</si>
  <si>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</si>
  <si>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</si>
  <si>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</si>
  <si>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</si>
  <si>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</si>
  <si>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</si>
  <si>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</si>
  <si>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</si>
  <si>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</si>
  <si>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</si>
  <si>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</si>
  <si>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</si>
  <si>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</si>
  <si>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</si>
  <si>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</si>
  <si>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</si>
  <si>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</si>
  <si>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</si>
  <si>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</si>
  <si>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</si>
  <si>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</si>
  <si>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</si>
  <si>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</si>
  <si>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</si>
  <si>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</si>
  <si>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</si>
  <si>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</si>
  <si>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</si>
  <si>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</si>
  <si>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</si>
  <si>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</si>
  <si>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</si>
  <si>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</si>
  <si>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</si>
  <si>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</si>
  <si>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</si>
  <si>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</si>
  <si>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</si>
  <si>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</si>
  <si>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</si>
  <si>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</si>
  <si>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</si>
  <si>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</si>
  <si>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</si>
  <si>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</si>
  <si>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</si>
  <si>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</si>
  <si>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</si>
  <si>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</si>
  <si>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</si>
  <si>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</si>
  <si>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</si>
  <si>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</si>
  <si>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</si>
  <si>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</si>
  <si>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</si>
  <si>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</si>
  <si>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</si>
  <si>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</si>
  <si>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</si>
  <si>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</si>
  <si>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</si>
  <si>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</si>
  <si>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</si>
  <si>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</si>
  <si>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</si>
  <si>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</si>
  <si>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</si>
  <si>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</si>
  <si>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</si>
  <si>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</si>
  <si>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</si>
  <si>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</si>
  <si>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</si>
  <si>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</si>
  <si>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</si>
  <si>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</si>
  <si>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</si>
  <si>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</si>
  <si>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</si>
  <si>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</si>
  <si>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</si>
  <si>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</si>
  <si>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</si>
  <si>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</si>
  <si>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</si>
  <si>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</si>
  <si>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</si>
  <si>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</si>
  <si>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</si>
  <si>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</si>
  <si>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</si>
  <si>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</si>
  <si>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</si>
  <si>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</si>
  <si>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</si>
  <si>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</si>
  <si>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</si>
  <si>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</si>
  <si>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</si>
  <si>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</si>
  <si>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</si>
  <si>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</si>
  <si>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</si>
  <si>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</si>
  <si>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</si>
  <si>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</si>
  <si>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</si>
  <si>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</si>
  <si>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</si>
  <si>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</si>
  <si>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</si>
  <si>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</si>
  <si>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</si>
  <si>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</si>
  <si>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</si>
  <si>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</si>
  <si>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</si>
  <si>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</si>
  <si>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</si>
  <si>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</si>
  <si>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</si>
  <si>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</si>
  <si>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</si>
  <si>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</si>
  <si>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</si>
  <si>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</si>
  <si>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</si>
  <si>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</si>
  <si>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</si>
  <si>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</si>
  <si>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</si>
  <si>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</si>
  <si>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</si>
  <si>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</si>
  <si>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</si>
  <si>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</si>
  <si>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</si>
  <si>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</si>
  <si>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</si>
  <si>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</si>
  <si>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</si>
  <si>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</si>
  <si>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</si>
  <si>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</si>
  <si>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</si>
  <si>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</si>
  <si>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</si>
  <si>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</si>
  <si>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</si>
  <si>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</si>
  <si>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</si>
  <si>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</si>
  <si>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</si>
  <si>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</si>
  <si>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</si>
  <si>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</si>
  <si>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</si>
  <si>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</si>
  <si>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</si>
  <si>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</si>
  <si>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</si>
  <si>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</si>
  <si>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</si>
  <si>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</si>
  <si>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</si>
  <si>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</si>
  <si>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</si>
  <si>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</si>
  <si>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</si>
  <si>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</si>
  <si>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</si>
  <si>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</si>
  <si>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</si>
  <si>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</si>
  <si>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</si>
  <si>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</si>
  <si>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</si>
  <si>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</si>
  <si>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</si>
  <si>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</si>
  <si>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</si>
  <si>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</si>
  <si>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</si>
  <si>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</si>
  <si>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</si>
  <si>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</si>
  <si>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</si>
  <si>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</si>
  <si>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</si>
  <si>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</si>
  <si>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</si>
  <si>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</si>
  <si>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</si>
  <si>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</si>
  <si>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</si>
  <si>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</si>
  <si>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</si>
  <si>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</si>
  <si>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</si>
  <si>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</si>
  <si>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</si>
  <si>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</si>
  <si>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</si>
  <si>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</si>
  <si>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</si>
  <si>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</si>
  <si>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</si>
  <si>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</si>
  <si>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</si>
  <si>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</si>
  <si>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</si>
  <si>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</si>
  <si>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</si>
  <si>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</si>
  <si>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</si>
  <si>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</si>
  <si>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</si>
  <si>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</si>
  <si>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</si>
  <si>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</si>
  <si>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</si>
  <si>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</si>
  <si>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</si>
  <si>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</si>
  <si>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</si>
  <si>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</si>
  <si>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</si>
  <si>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</si>
  <si>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</si>
  <si>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</si>
  <si>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</si>
  <si>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</si>
  <si>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</si>
  <si>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</si>
  <si>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</si>
  <si>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</si>
  <si>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</si>
  <si>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</si>
  <si>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</si>
  <si>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</si>
  <si>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</si>
  <si>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</si>
  <si>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</si>
  <si>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</si>
  <si>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</si>
  <si>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</si>
  <si>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</si>
  <si>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</si>
  <si>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</si>
  <si>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</si>
  <si>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</si>
  <si>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</si>
  <si>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</si>
  <si>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</si>
  <si>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</si>
  <si>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</si>
  <si>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</si>
  <si>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</si>
  <si>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</si>
  <si>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</si>
  <si>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</si>
  <si>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</si>
  <si>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</si>
  <si>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</si>
  <si>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</si>
  <si>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</si>
  <si>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</si>
  <si>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</si>
  <si>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</si>
  <si>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</si>
  <si>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</si>
  <si>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</si>
  <si>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</si>
  <si>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</si>
  <si>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</si>
  <si>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</si>
  <si>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</si>
  <si>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</si>
  <si>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</si>
  <si>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</si>
  <si>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</si>
  <si>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</si>
  <si>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</si>
  <si>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</si>
  <si>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</si>
  <si>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</si>
  <si>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</si>
  <si>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</si>
  <si>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</si>
  <si>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</si>
  <si>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</si>
  <si>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</si>
  <si>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</si>
  <si>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</si>
  <si>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</si>
  <si>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</si>
  <si>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</si>
  <si>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</si>
  <si>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</si>
  <si>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</si>
  <si>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</si>
  <si>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</si>
  <si>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</si>
  <si>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</si>
  <si>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</si>
  <si>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</si>
  <si>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</si>
  <si>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</si>
  <si>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</si>
  <si>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</si>
  <si>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</si>
  <si>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</si>
  <si>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</si>
  <si>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</si>
  <si>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</si>
  <si>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</si>
  <si>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</si>
  <si>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</si>
  <si>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</si>
  <si>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</si>
  <si>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</si>
  <si>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</si>
  <si>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</si>
  <si>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</si>
  <si>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</si>
  <si>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</si>
  <si>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</si>
  <si>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</si>
  <si>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</si>
  <si>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</si>
  <si>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</si>
  <si>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</si>
  <si>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</si>
  <si>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</si>
  <si>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</si>
  <si>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</si>
  <si>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</si>
  <si>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</si>
  <si>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</si>
  <si>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</si>
  <si>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</si>
  <si>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</si>
  <si>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</si>
  <si>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</si>
  <si>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</si>
  <si>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</si>
  <si>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</si>
  <si>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</si>
  <si>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</si>
  <si>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</si>
  <si>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</si>
  <si>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</si>
  <si>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</si>
  <si>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</si>
  <si>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</si>
  <si>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</si>
  <si>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</si>
  <si>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</si>
  <si>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</si>
  <si>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</si>
  <si>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</si>
  <si>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</si>
  <si>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</si>
  <si>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</si>
  <si>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</si>
  <si>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</si>
  <si>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</si>
  <si>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</si>
  <si>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</si>
  <si>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</si>
  <si>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</si>
  <si>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</si>
  <si>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</si>
  <si>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</si>
  <si>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</si>
  <si>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</si>
  <si>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</si>
  <si>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</si>
  <si>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</si>
  <si>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</si>
  <si>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</si>
  <si>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</si>
  <si>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</si>
  <si>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</si>
  <si>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</si>
  <si>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</si>
  <si>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</si>
  <si>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</si>
  <si>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</si>
  <si>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</si>
  <si>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</si>
  <si>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</si>
  <si>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</si>
  <si>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</si>
  <si>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</si>
  <si>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</si>
  <si>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</si>
  <si>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</si>
  <si>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</si>
  <si>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</si>
  <si>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</si>
  <si>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</si>
  <si>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</si>
  <si>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</si>
  <si>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</si>
  <si>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</si>
  <si>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</si>
  <si>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</si>
  <si>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</si>
  <si>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</si>
  <si>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</si>
  <si>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</si>
  <si>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</si>
  <si>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</si>
  <si>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</si>
  <si>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</si>
  <si>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</si>
  <si>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</si>
  <si>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</si>
  <si>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</si>
  <si>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</si>
  <si>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</si>
  <si>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</si>
  <si>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</si>
  <si>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</si>
  <si>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</si>
  <si>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</si>
  <si>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</si>
  <si>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</si>
  <si>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</si>
  <si>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</si>
  <si>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</si>
  <si>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</si>
  <si>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</si>
  <si>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</si>
  <si>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</si>
  <si>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</si>
  <si>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</si>
  <si>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</si>
  <si>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</si>
  <si>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</si>
  <si>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</si>
  <si>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</si>
  <si>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</si>
  <si>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</si>
  <si>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</si>
  <si>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</si>
  <si>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</si>
  <si>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</si>
  <si>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</si>
  <si>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</si>
  <si>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</si>
  <si>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</si>
  <si>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</si>
  <si>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</si>
  <si>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</si>
  <si>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</si>
  <si>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</si>
  <si>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</si>
  <si>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</si>
  <si>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</si>
  <si>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</si>
  <si>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</si>
  <si>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</si>
  <si>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</si>
  <si>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</si>
  <si>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</si>
  <si>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</si>
  <si>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</si>
  <si>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</si>
  <si>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</si>
  <si>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</si>
  <si>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</si>
  <si>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</si>
  <si>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</si>
  <si>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</si>
  <si>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</si>
  <si>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</si>
  <si>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</si>
  <si>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</si>
  <si>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</si>
  <si>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</si>
  <si>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</si>
  <si>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</si>
  <si>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</si>
  <si>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</si>
  <si>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</si>
  <si>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</si>
  <si>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</si>
  <si>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</si>
  <si>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</si>
  <si>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</si>
  <si>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</si>
  <si>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</si>
  <si>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</si>
  <si>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</si>
  <si>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</si>
  <si>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</si>
  <si>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</si>
  <si>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</si>
  <si>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</si>
  <si>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</si>
  <si>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</si>
  <si>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</si>
  <si>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</si>
  <si>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</si>
  <si>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</si>
  <si>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</si>
  <si>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</si>
  <si>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</si>
  <si>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</si>
  <si>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</si>
  <si>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</si>
  <si>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</si>
  <si>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</si>
  <si>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</si>
  <si>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</si>
  <si>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</si>
  <si>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</si>
  <si>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</si>
  <si>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</si>
  <si>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</si>
  <si>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</si>
  <si>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</si>
  <si>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</si>
  <si>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</si>
  <si>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</si>
  <si>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</si>
  <si>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</si>
  <si>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</si>
  <si>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</si>
  <si>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</si>
  <si>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</si>
  <si>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</si>
  <si>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</si>
  <si>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</si>
  <si>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</si>
  <si>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</si>
  <si>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</si>
  <si>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</si>
  <si>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</si>
  <si>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</si>
  <si>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</si>
  <si>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</si>
  <si>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</si>
  <si>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</si>
  <si>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</si>
  <si>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</si>
  <si>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</si>
  <si>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</si>
  <si>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</si>
  <si>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</si>
  <si>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</si>
  <si>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</si>
  <si>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</si>
  <si>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</si>
  <si>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</si>
  <si>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</si>
  <si>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</si>
  <si>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</si>
  <si>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</si>
  <si>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</si>
  <si>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</si>
  <si>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</si>
  <si>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</si>
  <si>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</si>
  <si>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</si>
  <si>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</si>
  <si>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</si>
  <si>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</si>
  <si>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</si>
  <si>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</si>
  <si>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</si>
  <si>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</si>
  <si>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</si>
  <si>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</si>
  <si>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</si>
  <si>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</si>
  <si>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</si>
  <si>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</si>
  <si>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</si>
  <si>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</si>
  <si>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</si>
  <si>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</si>
  <si>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</si>
  <si>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</si>
  <si>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</si>
  <si>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</si>
  <si>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</si>
  <si>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</si>
  <si>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</si>
  <si>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</si>
  <si>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</si>
  <si>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</si>
  <si>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</si>
  <si>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</si>
  <si>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</si>
  <si>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</si>
  <si>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</si>
  <si>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</si>
  <si>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</si>
  <si>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</si>
  <si>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</si>
  <si>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</si>
  <si>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</si>
  <si>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</si>
  <si>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</si>
  <si>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</si>
  <si>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</si>
  <si>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</si>
  <si>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</si>
  <si>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</si>
  <si>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</si>
  <si>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</si>
  <si>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</si>
  <si>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</si>
  <si>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</si>
  <si>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</si>
  <si>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</si>
  <si>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</si>
  <si>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</si>
  <si>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</si>
  <si>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</si>
  <si>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</si>
  <si>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</si>
  <si>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</si>
  <si>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</si>
  <si>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</si>
  <si>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</si>
  <si>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</si>
  <si>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</si>
  <si>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</si>
  <si>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</si>
  <si>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</si>
  <si>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</si>
  <si>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</si>
  <si>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</si>
  <si>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</si>
  <si>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</si>
  <si>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</si>
  <si>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</si>
  <si>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</si>
  <si>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</si>
  <si>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</si>
  <si>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</si>
  <si>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</si>
  <si>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</si>
  <si>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</si>
  <si>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</si>
  <si>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</si>
  <si>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</si>
  <si>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</si>
  <si>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</si>
  <si>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</si>
  <si>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</si>
  <si>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</si>
  <si>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</si>
  <si>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</si>
  <si>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</si>
  <si>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</si>
  <si>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</si>
  <si>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</si>
  <si>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</si>
  <si>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</si>
  <si>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</si>
  <si>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</si>
  <si>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</si>
  <si>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</si>
  <si>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</si>
  <si>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</si>
  <si>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</si>
  <si>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</si>
  <si>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</si>
  <si>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</si>
  <si>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</si>
  <si>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</si>
  <si>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</si>
  <si>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</si>
  <si>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</si>
  <si>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</si>
  <si>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</si>
  <si>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</si>
  <si>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</si>
  <si>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</si>
  <si>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</si>
  <si>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</si>
  <si>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</si>
  <si>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</si>
  <si>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</si>
  <si>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</si>
  <si>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</si>
  <si>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</si>
  <si>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</si>
  <si>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</si>
  <si>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</si>
  <si>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</si>
  <si>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</si>
  <si>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</si>
  <si>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</si>
  <si>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</si>
  <si>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</si>
  <si>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</si>
  <si>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</si>
  <si>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</si>
  <si>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</si>
  <si>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</si>
  <si>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</si>
  <si>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</si>
  <si>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</si>
  <si>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</si>
  <si>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</si>
  <si>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</si>
  <si>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</si>
  <si>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</si>
  <si>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</si>
  <si>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</si>
  <si>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</si>
  <si>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</si>
  <si>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</si>
  <si>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</si>
  <si>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</si>
  <si>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</si>
  <si>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</si>
  <si>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</si>
  <si>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</si>
  <si>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</si>
  <si>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</si>
  <si>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</si>
  <si>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</si>
  <si>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</si>
  <si>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</si>
  <si>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</si>
  <si>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</si>
  <si>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</si>
  <si>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</si>
  <si>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</si>
  <si>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</si>
  <si>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</si>
  <si>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</si>
  <si>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</si>
  <si>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</si>
  <si>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</si>
  <si>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</si>
  <si>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</si>
  <si>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</si>
  <si>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</si>
  <si>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</si>
  <si>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</si>
  <si>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</si>
  <si>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</si>
  <si>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</si>
  <si>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</si>
  <si>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</si>
  <si>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</si>
  <si>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</si>
  <si>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</si>
  <si>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</si>
  <si>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</si>
  <si>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</si>
  <si>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</si>
  <si>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</si>
  <si>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</si>
  <si>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</si>
  <si>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</si>
  <si>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</si>
  <si>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</si>
  <si>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</si>
  <si>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</si>
  <si>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</si>
  <si>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</si>
  <si>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</si>
  <si>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</si>
  <si>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</si>
  <si>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</si>
  <si>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</si>
  <si>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</si>
  <si>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</si>
  <si>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</si>
  <si>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</si>
  <si>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</si>
  <si>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</si>
  <si>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</si>
  <si>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</si>
  <si>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</si>
  <si>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</si>
  <si>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</si>
  <si>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</si>
  <si>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</si>
  <si>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</si>
  <si>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</si>
  <si>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</si>
  <si>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</si>
  <si>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</si>
  <si>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</si>
  <si>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</si>
  <si>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</si>
  <si>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</si>
  <si>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</si>
  <si>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</si>
  <si>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</si>
  <si>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</si>
  <si>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</si>
  <si>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</si>
  <si>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</si>
  <si>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</si>
  <si>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</si>
  <si>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</si>
  <si>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</si>
  <si>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</si>
  <si>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</si>
  <si>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</si>
  <si>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</si>
  <si>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</si>
  <si>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</si>
  <si>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</si>
  <si>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</si>
  <si>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</si>
  <si>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</si>
  <si>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</si>
  <si>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</si>
  <si>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</si>
  <si>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</si>
  <si>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</si>
  <si>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</si>
  <si>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</si>
  <si>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</si>
  <si>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</si>
  <si>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</si>
  <si>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</si>
  <si>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</si>
  <si>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</si>
  <si>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</si>
  <si>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</si>
  <si>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</si>
  <si>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</si>
  <si>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</si>
  <si>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</si>
  <si>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</si>
  <si>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</si>
  <si>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</si>
  <si>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</si>
  <si>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</si>
  <si>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</si>
  <si>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</si>
  <si>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</si>
  <si>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</si>
  <si>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</si>
  <si>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</si>
  <si>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</si>
  <si>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</si>
  <si>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</si>
  <si>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</si>
  <si>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</si>
  <si>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</si>
  <si>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</si>
  <si>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</si>
  <si>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</si>
  <si>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</si>
  <si>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</si>
  <si>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</si>
  <si>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</si>
  <si>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</si>
  <si>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</si>
  <si>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</si>
  <si>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</si>
  <si>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</si>
  <si>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</si>
  <si>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</si>
  <si>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</si>
  <si>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</si>
  <si>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</si>
  <si>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</si>
  <si>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</si>
  <si>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</si>
  <si>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</si>
  <si>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</si>
  <si>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</si>
  <si>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</si>
  <si>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</si>
  <si>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</si>
  <si>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</si>
  <si>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</si>
  <si>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</si>
  <si>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</si>
  <si>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</si>
  <si>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</si>
  <si>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</si>
  <si>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</si>
  <si>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</si>
  <si>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</si>
  <si>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</si>
  <si>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</si>
  <si>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</si>
  <si>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</si>
  <si>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</si>
  <si>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</si>
  <si>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</si>
  <si>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</si>
  <si>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</si>
  <si>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</si>
  <si>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</si>
  <si>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</si>
  <si>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</si>
  <si>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</si>
  <si>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</si>
  <si>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</si>
  <si>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</si>
  <si>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</si>
  <si>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</si>
  <si>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</si>
  <si>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</si>
  <si>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</si>
  <si>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</si>
  <si>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</si>
  <si>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</si>
  <si>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</si>
  <si>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</si>
  <si>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</si>
  <si>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</si>
  <si>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</si>
  <si>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</si>
  <si>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</si>
  <si>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</si>
  <si>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</si>
  <si>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</si>
  <si>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</si>
  <si>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</si>
  <si>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</si>
  <si>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</si>
  <si>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</si>
  <si>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</si>
  <si>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</si>
  <si>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</si>
  <si>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</si>
  <si>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</si>
  <si>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</si>
  <si>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</si>
  <si>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</si>
  <si>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</si>
  <si>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</si>
  <si>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</si>
  <si>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</si>
  <si>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</si>
  <si>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</si>
  <si>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</si>
  <si>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</si>
  <si>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</si>
  <si>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</si>
  <si>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</si>
  <si>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</si>
  <si>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</si>
  <si>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</si>
  <si>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</si>
  <si>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</si>
  <si>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</si>
  <si>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</si>
  <si>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</si>
  <si>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</si>
  <si>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</si>
  <si>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</si>
  <si>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</si>
  <si>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</si>
  <si>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</si>
  <si>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</si>
  <si>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</si>
  <si>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</si>
  <si>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</si>
  <si>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</si>
  <si>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</si>
  <si>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</si>
  <si>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</si>
  <si>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</si>
  <si>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</si>
  <si>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</si>
  <si>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</si>
  <si>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</si>
  <si>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</si>
  <si>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</si>
  <si>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</si>
  <si>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</si>
  <si>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</si>
  <si>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</si>
  <si>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</si>
  <si>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</si>
  <si>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</si>
  <si>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</si>
  <si>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</si>
  <si>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</si>
  <si>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</si>
  <si>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</si>
  <si>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</si>
  <si>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</si>
  <si>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</si>
  <si>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</si>
  <si>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</si>
  <si>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</si>
  <si>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</si>
  <si>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</si>
  <si>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</si>
  <si>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</si>
  <si>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</si>
  <si>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</si>
  <si>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</si>
  <si>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</si>
  <si>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</si>
  <si>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</si>
  <si>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</si>
  <si>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</si>
  <si>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</si>
  <si>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</si>
  <si>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</si>
  <si>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</si>
  <si>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</si>
  <si>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</si>
  <si>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</si>
  <si>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</si>
  <si>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</si>
  <si>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</si>
  <si>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</si>
  <si>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</si>
  <si>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</si>
  <si>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</si>
  <si>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</si>
  <si>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</si>
  <si>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</si>
  <si>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</si>
  <si>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</si>
  <si>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</si>
  <si>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</si>
  <si>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</si>
  <si>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</si>
  <si>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</si>
  <si>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</si>
  <si>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</si>
  <si>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</si>
  <si>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</si>
  <si>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</si>
  <si>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</si>
  <si>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</si>
  <si>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</si>
  <si>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</si>
  <si>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</si>
  <si>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</si>
  <si>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</si>
  <si>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</si>
  <si>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</si>
  <si>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</si>
  <si>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</si>
  <si>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</si>
  <si>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</si>
  <si>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</si>
  <si>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</si>
  <si>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</si>
  <si>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</si>
  <si>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</si>
  <si>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</si>
  <si>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</si>
  <si>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</si>
  <si>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</si>
  <si>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</si>
  <si>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</si>
  <si>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</si>
  <si>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</si>
  <si>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</si>
  <si>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</si>
  <si>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</si>
  <si>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</si>
  <si>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</si>
  <si>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</si>
  <si>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</si>
  <si>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</si>
  <si>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</si>
  <si>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</si>
  <si>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</si>
  <si>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</si>
  <si>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</si>
  <si>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</si>
  <si>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</si>
  <si>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</si>
  <si>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</si>
  <si>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</si>
  <si>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</si>
  <si>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</si>
  <si>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</si>
  <si>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</si>
  <si>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</si>
  <si>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</si>
  <si>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</si>
  <si>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</si>
  <si>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</si>
  <si>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</si>
  <si>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</si>
  <si>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</si>
  <si>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</si>
  <si>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</si>
  <si>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</si>
  <si>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</si>
  <si>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</si>
  <si>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</si>
  <si>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</si>
  <si>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</si>
  <si>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</si>
  <si>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</si>
  <si>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</si>
  <si>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</si>
  <si>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</si>
  <si>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</si>
  <si>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</si>
  <si>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</si>
  <si>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</si>
  <si>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</si>
  <si>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</si>
  <si>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</si>
  <si>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</si>
  <si>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</si>
  <si>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</si>
  <si>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</si>
  <si>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</si>
  <si>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</si>
  <si>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</si>
  <si>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</si>
  <si>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</si>
  <si>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</si>
  <si>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</si>
  <si>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</si>
  <si>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</si>
  <si>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</si>
  <si>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</si>
  <si>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</si>
  <si>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</si>
  <si>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</si>
  <si>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</si>
  <si>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</si>
  <si>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</si>
  <si>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</si>
  <si>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</si>
  <si>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</si>
  <si>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</si>
  <si>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</si>
  <si>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</si>
  <si>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</si>
  <si>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</si>
  <si>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</si>
  <si>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</si>
  <si>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</si>
  <si>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</si>
  <si>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</si>
  <si>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</si>
  <si>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</si>
  <si>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</si>
  <si>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</si>
  <si>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</si>
  <si>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</si>
  <si>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</si>
  <si>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</si>
  <si>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</si>
  <si>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</si>
  <si>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</si>
  <si>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</si>
  <si>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</si>
  <si>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</si>
  <si>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</si>
  <si>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</si>
  <si>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</si>
  <si>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</si>
  <si>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</si>
  <si>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</si>
  <si>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</si>
  <si>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</si>
  <si>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</si>
  <si>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</si>
  <si>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</si>
  <si>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</si>
  <si>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</si>
  <si>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</si>
  <si>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</si>
  <si>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</si>
  <si>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</si>
  <si>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</si>
  <si>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</si>
  <si>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</si>
  <si>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</si>
  <si>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</si>
  <si>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</si>
  <si>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</si>
  <si>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</si>
  <si>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</si>
  <si>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</si>
  <si>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</si>
  <si>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</si>
  <si>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</si>
  <si>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</si>
  <si>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</si>
  <si>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</si>
  <si>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</si>
  <si>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</si>
  <si>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</si>
  <si>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</si>
  <si>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</si>
  <si>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</si>
  <si>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</si>
  <si>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</si>
  <si>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</si>
  <si>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</si>
  <si>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</si>
  <si>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</si>
  <si>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</si>
  <si>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</si>
  <si>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</si>
  <si>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</si>
  <si>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</si>
  <si>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</si>
  <si>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</si>
  <si>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</si>
  <si>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</si>
  <si>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</si>
  <si>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</si>
  <si>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</si>
  <si>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</si>
  <si>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</si>
  <si>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</si>
  <si>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</si>
  <si>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</si>
  <si>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</si>
  <si>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</si>
  <si>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</si>
  <si>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</si>
  <si>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</si>
  <si>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</si>
  <si>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</si>
  <si>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</si>
  <si>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</si>
  <si>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</si>
  <si>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</si>
  <si>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</si>
  <si>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</si>
  <si>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</si>
  <si>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</si>
  <si>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</si>
  <si>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</si>
  <si>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</si>
  <si>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</si>
  <si>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</si>
  <si>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</si>
  <si>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</si>
  <si>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</si>
  <si>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</si>
  <si>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</si>
  <si>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</si>
  <si>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</si>
  <si>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</si>
  <si>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</si>
  <si>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</si>
  <si>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</si>
  <si>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</si>
  <si>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</si>
  <si>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</si>
  <si>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</si>
  <si>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</si>
  <si>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</si>
  <si>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</si>
  <si>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</si>
  <si>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</si>
  <si>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</si>
  <si>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</si>
  <si>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</si>
  <si>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</si>
  <si>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</si>
  <si>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</si>
  <si>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</si>
  <si>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</si>
  <si>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</si>
  <si>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</si>
  <si>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</si>
  <si>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</si>
  <si>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</si>
  <si>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</si>
  <si>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</si>
  <si>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</si>
  <si>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</si>
  <si>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</si>
  <si>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</si>
  <si>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</si>
  <si>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</si>
  <si>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</si>
  <si>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</si>
  <si>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</si>
  <si>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</si>
  <si>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</si>
  <si>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</si>
  <si>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</si>
  <si>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</si>
  <si>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</si>
  <si>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</si>
  <si>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</si>
  <si>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</si>
  <si>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</si>
  <si>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</si>
  <si>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</si>
  <si>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</si>
  <si>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</si>
  <si>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</si>
  <si>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</si>
  <si>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</si>
  <si>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</si>
  <si>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</si>
  <si>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</si>
  <si>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</si>
  <si>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</si>
  <si>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</si>
  <si>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</si>
  <si>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</si>
  <si>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</si>
  <si>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</si>
  <si>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</si>
  <si>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</si>
  <si>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</si>
  <si>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</si>
  <si>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</si>
  <si>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</si>
  <si>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</si>
  <si>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</si>
  <si>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</si>
  <si>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</si>
  <si>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</si>
  <si>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</si>
  <si>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</si>
  <si>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</si>
  <si>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</si>
  <si>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</si>
  <si>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</si>
  <si>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</si>
  <si>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</si>
  <si>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</si>
  <si>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</si>
  <si>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</si>
  <si>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</si>
  <si>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</si>
  <si>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</si>
  <si>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</si>
  <si>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</si>
  <si>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</si>
  <si>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</si>
  <si>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</si>
  <si>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</si>
  <si>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</si>
  <si>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</si>
  <si>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</si>
  <si>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</si>
  <si>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</si>
  <si>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</si>
  <si>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</si>
  <si>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</si>
  <si>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</si>
  <si>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</si>
  <si>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</si>
  <si>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</si>
  <si>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</si>
  <si>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</si>
  <si>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</si>
  <si>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</si>
  <si>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</si>
  <si>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</si>
  <si>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</si>
  <si>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</si>
  <si>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</si>
  <si>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</si>
  <si>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</si>
  <si>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</si>
  <si>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</si>
  <si>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</si>
  <si>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</si>
  <si>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</si>
  <si>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</si>
  <si>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</si>
  <si>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</si>
  <si>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</si>
  <si>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</si>
  <si>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</si>
  <si>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</si>
  <si>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</si>
  <si>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</si>
  <si>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</si>
  <si>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</si>
  <si>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</si>
  <si>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</si>
  <si>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</si>
  <si>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</si>
  <si>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</si>
  <si>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</si>
  <si>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</si>
  <si>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</si>
  <si>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</si>
  <si>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</si>
  <si>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</si>
  <si>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</si>
  <si>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</si>
  <si>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</si>
  <si>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</si>
  <si>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</si>
  <si>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</si>
  <si>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</si>
  <si>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</si>
  <si>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</si>
  <si>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</si>
  <si>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</si>
  <si>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</si>
  <si>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</si>
  <si>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</si>
  <si>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</si>
  <si>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</si>
  <si>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</si>
  <si>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</si>
  <si>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</si>
  <si>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</si>
  <si>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</si>
  <si>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</si>
  <si>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</si>
  <si>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</si>
  <si>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</si>
  <si>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</si>
  <si>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</si>
  <si>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</si>
  <si>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</si>
  <si>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</si>
  <si>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</si>
  <si>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</si>
  <si>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</si>
  <si>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</si>
  <si>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</si>
  <si>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</si>
  <si>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</si>
  <si>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</si>
  <si>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</si>
  <si>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</si>
  <si>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</si>
  <si>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</si>
  <si>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</si>
  <si>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</si>
  <si>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</si>
  <si>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</si>
  <si>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</si>
  <si>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</si>
  <si>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</si>
  <si>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</si>
  <si>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</si>
  <si>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</si>
  <si>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</si>
  <si>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</si>
  <si>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</si>
  <si>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</si>
  <si>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</si>
  <si>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</si>
  <si>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</si>
  <si>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</si>
  <si>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</si>
  <si>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</si>
  <si>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</si>
  <si>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</si>
  <si>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</si>
  <si>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</si>
  <si>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</si>
  <si>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</si>
  <si>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</si>
  <si>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</si>
  <si>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</si>
  <si>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</si>
  <si>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</si>
  <si>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</si>
  <si>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</si>
  <si>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</si>
  <si>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</si>
  <si>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</si>
  <si>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</si>
  <si>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</si>
  <si>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</si>
  <si>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</si>
  <si>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</si>
  <si>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</si>
  <si>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</si>
  <si>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</si>
  <si>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</si>
  <si>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</si>
  <si>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</si>
  <si>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</si>
  <si>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</si>
  <si>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</si>
  <si>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</si>
  <si>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</si>
  <si>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</si>
  <si>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</si>
  <si>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</si>
  <si>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</si>
  <si>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</si>
  <si>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</si>
  <si>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</si>
  <si>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</si>
  <si>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</si>
  <si>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</si>
  <si>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</si>
  <si>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</si>
  <si>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</si>
  <si>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</si>
  <si>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</si>
  <si>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</si>
  <si>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</si>
  <si>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</si>
  <si>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</si>
  <si>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</si>
  <si>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</si>
  <si>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</si>
  <si>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</si>
  <si>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</si>
  <si>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</si>
  <si>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</si>
  <si>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</si>
  <si>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</si>
  <si>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</si>
  <si>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</si>
  <si>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</si>
  <si>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</si>
  <si>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</si>
  <si>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</si>
  <si>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</si>
  <si>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</si>
  <si>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</si>
  <si>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</si>
  <si>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</si>
  <si>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</si>
  <si>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</si>
  <si>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</si>
  <si>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</si>
  <si>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</si>
  <si>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</si>
  <si>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</si>
  <si>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</si>
  <si>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</si>
  <si>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</si>
  <si>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</si>
  <si>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</si>
  <si>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</si>
  <si>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</si>
  <si>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</si>
  <si>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</si>
  <si>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</si>
  <si>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</si>
  <si>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</si>
  <si>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</si>
  <si>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</si>
  <si>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</si>
  <si>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</si>
  <si>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</si>
  <si>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</si>
  <si>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</si>
  <si>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</si>
  <si>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</si>
  <si>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</si>
  <si>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</si>
  <si>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</si>
  <si>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</si>
  <si>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</si>
  <si>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</si>
  <si>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</si>
  <si>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</si>
  <si>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</si>
  <si>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</si>
  <si>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</si>
  <si>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</si>
  <si>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</si>
  <si>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</si>
  <si>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</si>
  <si>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</si>
  <si>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</si>
  <si>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</si>
  <si>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</si>
  <si>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</si>
  <si>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</si>
  <si>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</si>
  <si>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</si>
  <si>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</si>
  <si>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</si>
  <si>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</si>
  <si>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</si>
  <si>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</si>
  <si>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</si>
  <si>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</si>
  <si>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</si>
  <si>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</si>
  <si>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</si>
  <si>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</si>
  <si>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</si>
  <si>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</si>
  <si>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</si>
  <si>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</si>
  <si>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</si>
  <si>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</si>
  <si>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</si>
  <si>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</si>
  <si>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</si>
  <si>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</si>
  <si>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</si>
  <si>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</si>
  <si>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</si>
  <si>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</si>
  <si>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</si>
  <si>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</si>
  <si>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</si>
  <si>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</si>
  <si>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</si>
  <si>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</si>
  <si>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</si>
  <si>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</si>
  <si>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</si>
  <si>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</si>
  <si>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</si>
  <si>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</si>
  <si>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</si>
  <si>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</si>
  <si>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</si>
  <si>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</si>
  <si>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</si>
  <si>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</si>
  <si>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</si>
  <si>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</si>
  <si>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</si>
  <si>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</si>
  <si>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</si>
  <si>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</si>
  <si>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</si>
  <si>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</si>
  <si>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</si>
  <si>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</si>
  <si>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</si>
  <si>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</si>
  <si>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</si>
  <si>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</si>
  <si>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</si>
  <si>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</si>
  <si>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</si>
  <si>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</si>
  <si>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</si>
  <si>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</si>
  <si>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</si>
  <si>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</si>
  <si>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</si>
  <si>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</si>
  <si>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</si>
  <si>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</si>
  <si>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</si>
  <si>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</si>
  <si>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</si>
  <si>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</si>
  <si>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</si>
  <si>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</si>
  <si>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</si>
  <si>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</si>
  <si>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</si>
  <si>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</si>
  <si>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</si>
  <si>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</si>
  <si>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</si>
  <si>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</si>
  <si>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</si>
  <si>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</si>
  <si>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</si>
  <si>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</si>
  <si>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</si>
  <si>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</si>
  <si>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</si>
  <si>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</si>
  <si>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</si>
  <si>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</si>
  <si>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</si>
  <si>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</si>
  <si>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</si>
  <si>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</si>
  <si>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</si>
  <si>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</si>
  <si>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</si>
  <si>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</si>
  <si>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</si>
  <si>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</si>
  <si>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</si>
  <si>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</si>
  <si>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</si>
  <si>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</si>
  <si>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</si>
  <si>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</si>
  <si>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</si>
  <si>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</si>
  <si>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</si>
  <si>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</si>
  <si>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</si>
  <si>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</si>
  <si>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</si>
  <si>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</si>
  <si>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</si>
  <si>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</si>
  <si>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</si>
  <si>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</si>
  <si>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</si>
  <si>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</si>
  <si>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</si>
  <si>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</si>
  <si>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</si>
  <si>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</si>
  <si>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</si>
  <si>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</si>
  <si>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</si>
  <si>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</si>
  <si>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</si>
  <si>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</si>
  <si>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</si>
  <si>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</si>
  <si>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</si>
  <si>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</si>
  <si>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</si>
  <si>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</si>
  <si>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</si>
  <si>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</si>
  <si>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</si>
  <si>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</si>
  <si>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</si>
  <si>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</si>
  <si>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</si>
  <si>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</si>
  <si>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</si>
  <si>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</si>
  <si>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</si>
  <si>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</si>
  <si>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</si>
  <si>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</si>
  <si>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</si>
  <si>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</si>
  <si>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</si>
  <si>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</si>
  <si>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</si>
  <si>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</si>
  <si>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</si>
  <si>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</si>
  <si>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</si>
  <si>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</si>
  <si>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</si>
  <si>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</si>
  <si>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</si>
  <si>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</si>
  <si>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</si>
  <si>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</si>
  <si>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</si>
  <si>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</si>
  <si>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</si>
  <si>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</si>
  <si>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</si>
  <si>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</si>
  <si>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</si>
  <si>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</si>
  <si>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</si>
  <si>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</si>
  <si>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</si>
  <si>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</si>
  <si>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</si>
  <si>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</si>
  <si>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</si>
  <si>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</si>
  <si>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</si>
  <si>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</si>
  <si>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</si>
  <si>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</si>
  <si>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</si>
  <si>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</si>
  <si>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</si>
  <si>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</si>
  <si>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</si>
  <si>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</si>
  <si>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</si>
  <si>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</si>
  <si>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</si>
  <si>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</si>
  <si>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</si>
  <si>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</si>
  <si>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</si>
  <si>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</si>
  <si>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</si>
  <si>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</si>
  <si>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</si>
  <si>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</si>
  <si>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</si>
  <si>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</si>
  <si>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</si>
  <si>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</si>
  <si>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</si>
  <si>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</si>
  <si>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</si>
  <si>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</si>
  <si>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</si>
  <si>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</si>
  <si>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</si>
  <si>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</si>
  <si>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</si>
  <si>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</si>
  <si>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</si>
  <si>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</si>
  <si>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</si>
  <si>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</si>
  <si>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</si>
  <si>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</si>
  <si>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</si>
  <si>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</si>
  <si>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</si>
  <si>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</si>
  <si>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</si>
  <si>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</si>
  <si>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</si>
  <si>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</si>
  <si>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</si>
  <si>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</si>
  <si>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</si>
  <si>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</si>
  <si>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</si>
  <si>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</si>
  <si>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</si>
  <si>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</si>
  <si>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</si>
  <si>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</si>
  <si>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</si>
  <si>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</si>
  <si>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</si>
  <si>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</si>
  <si>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</si>
  <si>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</si>
  <si>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</si>
  <si>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</si>
  <si>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</si>
  <si>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</si>
  <si>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</si>
  <si>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</si>
  <si>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</si>
  <si>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</si>
  <si>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</si>
  <si>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</si>
  <si>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</si>
  <si>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</si>
  <si>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</si>
  <si>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</si>
  <si>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</si>
  <si>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</si>
  <si>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</si>
  <si>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</si>
  <si>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</si>
  <si>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</si>
  <si>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</si>
  <si>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</si>
  <si>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</si>
  <si>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</si>
  <si>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</si>
  <si>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</si>
  <si>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</si>
  <si>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</si>
  <si>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</si>
  <si>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</si>
  <si>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</si>
  <si>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</si>
  <si>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</si>
  <si>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</si>
  <si>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</si>
  <si>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</si>
  <si>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</si>
  <si>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</si>
  <si>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</si>
  <si>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</si>
  <si>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</si>
  <si>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</si>
  <si>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</si>
  <si>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</si>
  <si>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</si>
  <si>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</si>
  <si>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</si>
  <si>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</si>
  <si>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</si>
  <si>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</si>
  <si>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</si>
  <si>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</si>
  <si>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</si>
  <si>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</si>
  <si>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</si>
  <si>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</si>
  <si>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</si>
  <si>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</si>
  <si>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</si>
  <si>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</si>
  <si>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</si>
  <si>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</si>
  <si>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</si>
  <si>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</si>
  <si>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</si>
  <si>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</si>
  <si>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</si>
  <si>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</si>
  <si>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</si>
  <si>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</si>
  <si>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</si>
  <si>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</si>
  <si>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</si>
  <si>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</si>
  <si>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</si>
  <si>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</si>
  <si>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</si>
  <si>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</si>
  <si>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</si>
  <si>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</si>
  <si>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</si>
  <si>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</si>
  <si>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</si>
  <si>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</si>
  <si>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</si>
  <si>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</si>
  <si>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</si>
  <si>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</si>
  <si>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</si>
  <si>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</si>
  <si>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</si>
  <si>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</si>
  <si>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</si>
  <si>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</si>
  <si>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</si>
  <si>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</si>
  <si>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</si>
  <si>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</si>
  <si>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</si>
  <si>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</si>
  <si>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</si>
  <si>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</si>
  <si>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</si>
  <si>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</si>
  <si>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</si>
  <si>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</si>
  <si>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</si>
  <si>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</si>
  <si>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</si>
  <si>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</si>
  <si>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</si>
  <si>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</si>
  <si>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</si>
  <si>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</si>
  <si>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</si>
  <si>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</si>
  <si>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</si>
  <si>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</si>
  <si>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</si>
  <si>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</si>
  <si>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</si>
  <si>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</si>
  <si>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</si>
  <si>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</si>
  <si>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</si>
  <si>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</si>
  <si>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</si>
  <si>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</si>
  <si>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</si>
  <si>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</si>
  <si>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</si>
  <si>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</si>
  <si>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</si>
  <si>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</si>
  <si>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</si>
  <si>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</si>
  <si>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</si>
  <si>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</si>
  <si>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</si>
  <si>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</si>
  <si>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</si>
  <si>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</si>
  <si>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</si>
  <si>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</si>
  <si>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</si>
  <si>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</si>
  <si>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</si>
  <si>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</si>
  <si>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</si>
  <si>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</si>
  <si>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</si>
  <si>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</si>
  <si>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</si>
  <si>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</si>
  <si>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</si>
  <si>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</si>
  <si>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</si>
  <si>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</si>
  <si>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</si>
  <si>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</si>
  <si>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</si>
  <si>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</si>
  <si>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</si>
  <si>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</si>
  <si>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</si>
  <si>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</si>
  <si>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</si>
  <si>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</si>
  <si>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</si>
  <si>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</si>
  <si>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</si>
  <si>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</si>
  <si>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</si>
  <si>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</si>
  <si>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</si>
  <si>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</si>
  <si>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</si>
  <si>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</si>
  <si>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</si>
  <si>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</si>
  <si>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</si>
  <si>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</si>
  <si>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</si>
  <si>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</si>
  <si>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</si>
  <si>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</si>
  <si>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</si>
  <si>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</si>
  <si>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</si>
  <si>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</si>
  <si>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</si>
  <si>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</si>
  <si>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</si>
  <si>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</si>
  <si>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</si>
  <si>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</si>
  <si>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</si>
  <si>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</si>
  <si>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</si>
  <si>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</si>
  <si>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</si>
  <si>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</si>
  <si>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</si>
  <si>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</si>
  <si>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</si>
  <si>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</si>
  <si>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</si>
  <si>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</si>
  <si>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</si>
  <si>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</si>
  <si>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</si>
  <si>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</si>
  <si>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</si>
  <si>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</si>
  <si>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</si>
  <si>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</si>
  <si>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</si>
  <si>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</si>
  <si>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</si>
  <si>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</si>
  <si>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</si>
  <si>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</si>
  <si>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</si>
  <si>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</si>
  <si>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</si>
  <si>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</si>
  <si>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</si>
  <si>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</si>
  <si>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</si>
  <si>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</si>
  <si>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</si>
  <si>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</si>
  <si>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</si>
  <si>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</si>
  <si>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</si>
  <si>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</si>
  <si>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</si>
  <si>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</si>
  <si>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</si>
  <si>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</si>
  <si>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</si>
  <si>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</si>
  <si>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</si>
  <si>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</si>
  <si>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</si>
  <si>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</si>
  <si>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</si>
  <si>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</si>
  <si>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</si>
  <si>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</si>
  <si>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</si>
  <si>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</si>
  <si>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</si>
  <si>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</si>
  <si>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</si>
  <si>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</si>
  <si>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</si>
  <si>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</si>
  <si>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</si>
  <si>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</si>
  <si>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</si>
  <si>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</si>
  <si>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</si>
  <si>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</si>
  <si>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</si>
  <si>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</si>
  <si>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</si>
  <si>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</si>
  <si>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</si>
  <si>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</si>
  <si>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</si>
  <si>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</si>
  <si>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</si>
  <si>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</si>
  <si>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</si>
  <si>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</si>
  <si>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</si>
  <si>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</si>
  <si>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</si>
  <si>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</si>
  <si>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</si>
  <si>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</si>
  <si>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</si>
  <si>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</si>
  <si>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</si>
  <si>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</si>
  <si>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</si>
  <si>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</si>
  <si>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</si>
  <si>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</si>
  <si>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</si>
  <si>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</si>
  <si>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</si>
  <si>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</si>
  <si>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</si>
  <si>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</si>
  <si>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</si>
  <si>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</si>
  <si>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</si>
  <si>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</si>
  <si>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</si>
  <si>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</si>
  <si>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</si>
  <si>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</si>
  <si>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</si>
  <si>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</si>
  <si>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</si>
  <si>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</si>
  <si>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</si>
  <si>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</si>
  <si>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</si>
  <si>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</si>
  <si>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</si>
  <si>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</si>
  <si>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</si>
  <si>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</si>
  <si>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</si>
  <si>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</si>
  <si>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</si>
  <si>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</si>
  <si>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</si>
  <si>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</si>
  <si>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</si>
  <si>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</si>
  <si>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</si>
  <si>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</si>
  <si>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</si>
  <si>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</si>
  <si>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</si>
  <si>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</si>
  <si>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</si>
  <si>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</si>
  <si>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</si>
  <si>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</si>
  <si>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</si>
  <si>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</si>
  <si>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</si>
  <si>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</si>
  <si>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</si>
  <si>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</si>
  <si>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</si>
  <si>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</si>
  <si>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</si>
  <si>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</si>
  <si>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</si>
  <si>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</si>
  <si>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</si>
  <si>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</si>
  <si>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</si>
  <si>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</si>
  <si>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</si>
  <si>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</si>
  <si>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</si>
  <si>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</si>
  <si>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</si>
  <si>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</si>
  <si>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</si>
  <si>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</si>
  <si>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</si>
  <si>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</si>
  <si>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</si>
  <si>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</si>
  <si>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</si>
  <si>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</si>
  <si>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</si>
  <si>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</si>
  <si>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</si>
  <si>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</si>
  <si>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</si>
  <si>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</si>
  <si>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</si>
  <si>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</si>
  <si>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</si>
  <si>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</si>
  <si>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</si>
  <si>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</si>
  <si>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</si>
  <si>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</si>
  <si>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</si>
  <si>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</si>
  <si>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</si>
  <si>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</si>
  <si>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</si>
  <si>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</si>
  <si>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</si>
  <si>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</si>
  <si>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</si>
  <si>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</si>
  <si>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</si>
  <si>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</si>
  <si>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</si>
  <si>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</si>
  <si>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</si>
  <si>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</si>
  <si>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</si>
  <si>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</si>
  <si>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</si>
  <si>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</si>
  <si>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</si>
  <si>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</si>
  <si>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</si>
  <si>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</si>
  <si>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</si>
  <si>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</si>
  <si>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</si>
  <si>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</si>
  <si>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</si>
  <si>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</si>
  <si>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</si>
  <si>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</si>
  <si>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</si>
  <si>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</si>
  <si>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</si>
  <si>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</si>
  <si>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</si>
  <si>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</si>
  <si>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</si>
  <si>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</si>
  <si>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</si>
  <si>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</si>
  <si>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</si>
  <si>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</si>
  <si>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</si>
  <si>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</si>
  <si>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</si>
  <si>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</si>
  <si>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</si>
  <si>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</si>
  <si>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</si>
  <si>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</si>
  <si>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</si>
  <si>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</si>
  <si>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</si>
  <si>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</si>
  <si>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</si>
  <si>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</si>
  <si>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</si>
  <si>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</si>
  <si>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</si>
  <si>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</si>
  <si>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</si>
  <si>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</si>
  <si>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</si>
  <si>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</si>
  <si>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</si>
  <si>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</si>
  <si>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</si>
  <si>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</si>
  <si>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</si>
  <si>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</si>
  <si>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</si>
  <si>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</si>
  <si>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</si>
  <si>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</si>
  <si>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</si>
  <si>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</si>
  <si>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</si>
  <si>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</si>
  <si>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</si>
  <si>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</si>
  <si>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</si>
  <si>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</si>
  <si>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</si>
  <si>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</si>
  <si>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</si>
  <si>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</si>
  <si>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</si>
  <si>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</si>
  <si>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</si>
  <si>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</si>
  <si>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</si>
  <si>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</si>
  <si>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</si>
  <si>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</si>
  <si>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</si>
  <si>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</si>
  <si>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</si>
  <si>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</si>
  <si>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</si>
  <si>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</si>
  <si>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</si>
  <si>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</si>
  <si>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</si>
  <si>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</si>
  <si>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</si>
  <si>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</si>
  <si>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</si>
  <si>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</si>
  <si>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</si>
  <si>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</si>
  <si>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</si>
  <si>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</si>
  <si>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</si>
  <si>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</si>
  <si>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</si>
  <si>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</si>
  <si>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</si>
  <si>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</si>
  <si>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</si>
  <si>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</si>
  <si>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</si>
  <si>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</si>
  <si>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</si>
  <si>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</si>
  <si>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</si>
  <si>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</si>
  <si>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</si>
  <si>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</si>
  <si>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</si>
  <si>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</si>
  <si>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</si>
  <si>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</si>
  <si>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</si>
  <si>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</si>
  <si>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</si>
  <si>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</si>
  <si>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</si>
  <si>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</si>
  <si>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</si>
  <si>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</si>
  <si>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</si>
  <si>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</si>
  <si>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</si>
  <si>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</si>
  <si>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</si>
  <si>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</si>
  <si>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</si>
  <si>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</si>
  <si>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</si>
  <si>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</si>
  <si>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</si>
  <si>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</si>
  <si>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</si>
  <si>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</si>
  <si>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</si>
  <si>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</si>
  <si>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</si>
  <si>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</si>
  <si>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</si>
  <si>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</si>
  <si>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</si>
  <si>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</si>
  <si>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</si>
  <si>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</si>
  <si>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</si>
  <si>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</si>
  <si>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</si>
  <si>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</si>
  <si>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</si>
  <si>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</si>
  <si>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</si>
  <si>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</si>
  <si>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</si>
  <si>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</si>
  <si>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</si>
  <si>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</si>
  <si>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</si>
  <si>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</si>
  <si>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</si>
  <si>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</si>
  <si>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</si>
  <si>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</si>
  <si>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</si>
  <si>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</si>
  <si>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</si>
  <si>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</si>
  <si>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</si>
  <si>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</si>
  <si>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</si>
  <si>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</si>
  <si>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</si>
  <si>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</si>
  <si>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</si>
  <si>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</si>
  <si>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</si>
  <si>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</si>
  <si>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</si>
  <si>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</si>
  <si>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</si>
  <si>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</si>
  <si>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</si>
  <si>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</si>
  <si>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</si>
  <si>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</si>
  <si>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</si>
  <si>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</si>
  <si>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</si>
  <si>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</si>
  <si>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</si>
  <si>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</si>
  <si>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</si>
  <si>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</si>
  <si>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</si>
  <si>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</si>
  <si>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</si>
  <si>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</si>
  <si>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</si>
  <si>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</si>
  <si>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</si>
  <si>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</si>
  <si>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</si>
  <si>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</si>
  <si>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</si>
  <si>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</si>
  <si>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</si>
  <si>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</si>
  <si>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</si>
  <si>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</si>
  <si>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</si>
  <si>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</si>
  <si>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</si>
  <si>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</si>
  <si>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</si>
  <si>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</si>
  <si>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</si>
  <si>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</si>
  <si>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</si>
  <si>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</si>
  <si>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</si>
  <si>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</si>
  <si>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</si>
  <si>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</si>
  <si>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</si>
  <si>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</si>
  <si>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</si>
  <si>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</si>
  <si>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</si>
  <si>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</si>
  <si>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</si>
  <si>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</si>
  <si>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</si>
  <si>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</si>
  <si>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</si>
  <si>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</si>
  <si>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</si>
  <si>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</si>
  <si>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</si>
  <si>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</si>
  <si>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</si>
  <si>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</si>
  <si>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</si>
  <si>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</si>
  <si>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</si>
  <si>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</si>
  <si>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</si>
  <si>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</si>
  <si>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</si>
  <si>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</si>
  <si>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</si>
  <si>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</si>
  <si>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</si>
  <si>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</si>
  <si>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</si>
  <si>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</si>
  <si>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</si>
  <si>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</si>
  <si>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</si>
  <si>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</si>
  <si>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</si>
  <si>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</si>
  <si>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</si>
  <si>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</si>
  <si>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</si>
  <si>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</si>
  <si>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</si>
  <si>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</si>
  <si>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</si>
  <si>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</si>
  <si>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</si>
  <si>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</si>
  <si>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</si>
  <si>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</si>
  <si>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</si>
  <si>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</si>
  <si>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</si>
  <si>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</si>
  <si>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</si>
  <si>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</si>
  <si>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</si>
  <si>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</si>
  <si>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</si>
  <si>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</si>
  <si>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</si>
  <si>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</si>
  <si>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</si>
  <si>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</si>
  <si>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</si>
  <si>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</si>
  <si>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</si>
  <si>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</si>
  <si>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</si>
  <si>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</si>
  <si>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</si>
  <si>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</si>
  <si>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</si>
  <si>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</si>
  <si>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</si>
  <si>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</si>
  <si>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</si>
  <si>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</si>
  <si>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</si>
  <si>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</si>
  <si>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</si>
  <si>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</si>
  <si>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</si>
  <si>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</si>
  <si>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</si>
  <si>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</si>
  <si>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</si>
  <si>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</si>
  <si>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</si>
  <si>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</si>
  <si>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</si>
  <si>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</si>
  <si>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</si>
  <si>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</si>
  <si>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</si>
  <si>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</si>
  <si>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</si>
  <si>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</si>
  <si>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</si>
  <si>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</si>
  <si>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</si>
  <si>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</si>
  <si>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</si>
  <si>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</si>
  <si>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</si>
  <si>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</si>
  <si>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</si>
  <si>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</si>
  <si>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</si>
  <si>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</si>
  <si>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</si>
  <si>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</si>
  <si>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</si>
  <si>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</si>
  <si>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</si>
  <si>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</si>
  <si>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</si>
  <si>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</si>
  <si>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</si>
  <si>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</si>
  <si>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</si>
  <si>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</si>
  <si>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</si>
  <si>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</si>
  <si>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</si>
  <si>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</si>
  <si>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</si>
  <si>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</si>
  <si>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</si>
  <si>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</si>
  <si>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</si>
  <si>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</si>
  <si>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</si>
  <si>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</si>
  <si>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</si>
  <si>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</si>
  <si>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</si>
  <si>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</si>
  <si>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</si>
  <si>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</si>
  <si>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</si>
  <si>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</si>
  <si>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</si>
  <si>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</si>
  <si>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</si>
  <si>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</si>
  <si>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</si>
  <si>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</si>
  <si>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</si>
  <si>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</si>
  <si>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</si>
  <si>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</si>
  <si>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</si>
  <si>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</si>
  <si>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</si>
  <si>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</si>
  <si>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</si>
  <si>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</si>
  <si>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</si>
  <si>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</si>
  <si>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</si>
  <si>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</si>
  <si>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</si>
  <si>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</si>
  <si>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</si>
  <si>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</si>
  <si>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</si>
  <si>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</si>
  <si>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</si>
  <si>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</si>
  <si>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</si>
  <si>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</si>
  <si>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</si>
  <si>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</si>
  <si>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</si>
  <si>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</si>
  <si>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</si>
  <si>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</si>
  <si>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</si>
  <si>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</si>
  <si>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</si>
  <si>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</si>
  <si>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</si>
  <si>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</si>
  <si>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</si>
  <si>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</si>
  <si>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</si>
  <si>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</si>
  <si>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</si>
  <si>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</si>
  <si>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</si>
  <si>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</si>
  <si>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</si>
  <si>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</si>
  <si>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</si>
  <si>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</si>
  <si>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</si>
  <si>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</si>
  <si>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</si>
  <si>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</si>
  <si>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</si>
  <si>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</si>
  <si>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</si>
  <si>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</si>
  <si>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</si>
  <si>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</si>
  <si>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</si>
  <si>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</si>
  <si>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</si>
  <si>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</si>
  <si>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</si>
  <si>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</si>
  <si>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</si>
  <si>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</si>
  <si>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</si>
  <si>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</si>
  <si>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</si>
  <si>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</si>
  <si>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</si>
  <si>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</si>
  <si>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</si>
  <si>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</si>
  <si>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</si>
  <si>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</si>
  <si>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</si>
  <si>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</si>
  <si>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</si>
  <si>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</si>
  <si>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</si>
  <si>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</si>
  <si>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</si>
  <si>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</si>
  <si>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</si>
  <si>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</si>
  <si>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</si>
  <si>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</si>
  <si>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</si>
  <si>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</si>
  <si>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</si>
  <si>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</si>
  <si>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</si>
  <si>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</si>
  <si>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</si>
  <si>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</si>
  <si>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</si>
  <si>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</si>
  <si>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</si>
  <si>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</si>
  <si>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</si>
  <si>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</si>
  <si>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</si>
  <si>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</si>
  <si>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</si>
  <si>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</si>
  <si>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</si>
  <si>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</si>
  <si>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</si>
  <si>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</si>
  <si>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</si>
  <si>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</si>
  <si>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</si>
  <si>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</si>
  <si>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</si>
  <si>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</si>
  <si>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</si>
  <si>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</si>
  <si>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</si>
  <si>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</si>
  <si>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</si>
  <si>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</si>
  <si>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</si>
  <si>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</si>
  <si>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</si>
  <si>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</si>
  <si>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</si>
  <si>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</si>
  <si>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</si>
  <si>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</si>
  <si>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</si>
  <si>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</si>
  <si>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</si>
  <si>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</si>
  <si>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</si>
  <si>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</si>
  <si>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</si>
  <si>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</si>
  <si>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</si>
  <si>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</si>
  <si>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</si>
  <si>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</si>
  <si>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</si>
  <si>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</si>
  <si>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</si>
  <si>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</si>
  <si>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</si>
  <si>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</si>
  <si>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</si>
  <si>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</si>
  <si>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</si>
  <si>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</si>
  <si>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</si>
  <si>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</si>
  <si>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</si>
  <si>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</si>
  <si>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</si>
  <si>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</si>
  <si>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</si>
  <si>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</si>
  <si>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</si>
  <si>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</si>
  <si>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</si>
  <si>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</si>
  <si>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</si>
  <si>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</si>
  <si>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</si>
  <si>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</si>
  <si>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</si>
  <si>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</si>
  <si>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</si>
  <si>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</si>
  <si>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</si>
  <si>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</si>
  <si>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</si>
  <si>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</si>
  <si>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</si>
  <si>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</si>
  <si>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</si>
  <si>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</si>
  <si>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</si>
  <si>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</si>
  <si>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</si>
  <si>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</si>
  <si>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</si>
  <si>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</si>
  <si>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</si>
  <si>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</si>
  <si>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</si>
  <si>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</si>
  <si>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</si>
  <si>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</si>
  <si>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</si>
  <si>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</si>
  <si>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</si>
  <si>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</si>
  <si>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</si>
  <si>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</si>
  <si>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</si>
  <si>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</si>
  <si>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</si>
  <si>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</si>
  <si>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</si>
  <si>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</si>
  <si>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</si>
  <si>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</si>
  <si>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</si>
  <si>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</si>
  <si>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</si>
  <si>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</si>
  <si>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</si>
  <si>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</si>
  <si>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</si>
  <si>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</si>
  <si>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</si>
  <si>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</si>
  <si>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</si>
  <si>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</si>
  <si>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</si>
  <si>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</si>
  <si>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</si>
  <si>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</si>
  <si>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</si>
  <si>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</si>
  <si>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</si>
  <si>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</si>
  <si>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</si>
  <si>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</si>
  <si>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</si>
  <si>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</si>
  <si>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</si>
  <si>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</si>
  <si>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</si>
  <si>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</si>
  <si>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</si>
  <si>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</si>
  <si>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</si>
  <si>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</si>
  <si>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</si>
  <si>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</si>
  <si>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</si>
  <si>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</si>
  <si>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</si>
  <si>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</si>
  <si>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</si>
  <si>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</si>
  <si>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</si>
  <si>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</si>
  <si>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</si>
  <si>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</si>
  <si>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</si>
  <si>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</si>
  <si>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</si>
  <si>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</si>
  <si>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</si>
  <si>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</si>
  <si>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</si>
  <si>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</si>
  <si>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</si>
  <si>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</si>
  <si>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</si>
  <si>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</si>
  <si>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</si>
  <si>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</si>
  <si>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</si>
  <si>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</si>
  <si>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</si>
  <si>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</si>
  <si>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</si>
  <si>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</si>
  <si>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</si>
  <si>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</si>
  <si>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</si>
  <si>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</si>
  <si>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</si>
  <si>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</si>
  <si>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</si>
  <si>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</si>
  <si>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</si>
  <si>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</si>
  <si>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</si>
  <si>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</si>
  <si>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</si>
  <si>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</si>
  <si>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</si>
  <si>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</si>
  <si>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</si>
  <si>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</si>
  <si>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</si>
  <si>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</si>
  <si>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</si>
  <si>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</si>
  <si>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</si>
  <si>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</si>
  <si>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</si>
  <si>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</si>
  <si>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</si>
  <si>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</si>
  <si>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</si>
  <si>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</si>
  <si>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</si>
  <si>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</si>
  <si>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</si>
  <si>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</si>
  <si>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</si>
  <si>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</si>
  <si>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</si>
  <si>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</si>
  <si>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</si>
  <si>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</si>
  <si>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</si>
  <si>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</si>
  <si>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</si>
  <si>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</si>
  <si>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</si>
  <si>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</si>
  <si>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</si>
  <si>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</si>
  <si>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</si>
  <si>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</si>
  <si>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</si>
  <si>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</si>
  <si>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</si>
  <si>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</si>
  <si>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</si>
  <si>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</si>
  <si>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</si>
  <si>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</si>
  <si>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</si>
  <si>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</si>
  <si>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</si>
  <si>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</si>
  <si>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</si>
  <si>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</si>
  <si>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</si>
  <si>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</si>
  <si>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</si>
  <si>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</si>
  <si>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</si>
  <si>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</si>
  <si>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</si>
  <si>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</si>
  <si>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</si>
  <si>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</si>
  <si>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</si>
  <si>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</si>
  <si>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</si>
  <si>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</si>
  <si>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</si>
  <si>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</si>
  <si>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</si>
  <si>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</si>
  <si>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</si>
  <si>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</si>
  <si>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</si>
  <si>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</si>
  <si>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</si>
  <si>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</si>
  <si>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</si>
  <si>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</si>
  <si>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</si>
  <si>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</si>
  <si>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</si>
  <si>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</si>
  <si>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</si>
  <si>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</si>
  <si>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</si>
  <si>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</si>
  <si>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</si>
  <si>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</si>
  <si>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</si>
  <si>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</si>
  <si>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</si>
  <si>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</si>
  <si>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</si>
  <si>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</si>
  <si>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</si>
  <si>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</si>
  <si>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</si>
  <si>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</si>
  <si>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</si>
  <si>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</si>
  <si>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</si>
  <si>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</si>
  <si>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</si>
  <si>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</si>
  <si>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</si>
  <si>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</si>
  <si>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</si>
  <si>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</si>
  <si>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</si>
  <si>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</si>
  <si>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</si>
  <si>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</si>
  <si>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</si>
  <si>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</si>
  <si>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</si>
  <si>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</si>
  <si>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</si>
  <si>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</si>
  <si>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</si>
  <si>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</si>
  <si>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</si>
  <si>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</si>
  <si>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</si>
  <si>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</si>
  <si>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</si>
  <si>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</si>
  <si>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</si>
  <si>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</si>
  <si>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</si>
  <si>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</si>
  <si>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</si>
  <si>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</si>
  <si>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</si>
  <si>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</si>
  <si>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</si>
  <si>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</si>
  <si>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</si>
  <si>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</si>
  <si>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</si>
  <si>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</si>
  <si>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</si>
  <si>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</si>
  <si>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</si>
  <si>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</si>
  <si>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</si>
  <si>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</si>
  <si>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</si>
  <si>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</si>
  <si>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</si>
  <si>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</si>
  <si>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</si>
  <si>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</si>
  <si>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</si>
  <si>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</si>
  <si>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</si>
  <si>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</si>
  <si>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</si>
  <si>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</si>
  <si>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</si>
  <si>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</si>
  <si>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</si>
  <si>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</si>
  <si>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</si>
  <si>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</si>
  <si>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</si>
  <si>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</si>
  <si>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</si>
  <si>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</si>
  <si>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</si>
  <si>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</si>
  <si>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</si>
  <si>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</si>
  <si>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</si>
  <si>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</si>
  <si>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</si>
  <si>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</si>
  <si>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</si>
  <si>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</si>
  <si>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</si>
  <si>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</si>
  <si>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</si>
  <si>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</si>
  <si>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</si>
  <si>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</si>
  <si>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</si>
  <si>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</si>
  <si>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</si>
  <si>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</si>
  <si>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</si>
  <si>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</si>
  <si>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</si>
  <si>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</si>
  <si>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</si>
  <si>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</si>
  <si>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</si>
  <si>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</si>
  <si>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</si>
  <si>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</si>
  <si>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</si>
  <si>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</si>
  <si>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</si>
  <si>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</si>
  <si>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</si>
  <si>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</si>
  <si>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</si>
  <si>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</si>
  <si>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</si>
  <si>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</si>
  <si>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</si>
  <si>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</si>
  <si>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</si>
  <si>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</si>
  <si>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</si>
  <si>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</si>
  <si>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</si>
  <si>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</si>
  <si>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</si>
  <si>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</si>
  <si>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</si>
  <si>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</si>
  <si>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</si>
  <si>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</si>
  <si>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</si>
  <si>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</si>
  <si>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</si>
  <si>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</si>
  <si>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</si>
  <si>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</si>
  <si>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</si>
  <si>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</si>
  <si>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</si>
  <si>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</si>
  <si>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</si>
  <si>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</si>
  <si>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</si>
  <si>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</si>
  <si>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</si>
  <si>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</si>
  <si>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</si>
  <si>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</si>
  <si>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</si>
  <si>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</si>
  <si>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</si>
  <si>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</si>
  <si>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</si>
  <si>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</si>
  <si>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</si>
  <si>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</si>
  <si>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</si>
  <si>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</si>
  <si>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</si>
  <si>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</si>
  <si>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</si>
  <si>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</si>
  <si>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</si>
  <si>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</si>
  <si>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</si>
  <si>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</si>
  <si>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</si>
  <si>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</si>
  <si>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</si>
  <si>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</si>
  <si>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</si>
  <si>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</si>
  <si>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</si>
  <si>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</si>
  <si>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</si>
  <si>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</si>
  <si>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</si>
  <si>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</si>
  <si>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</si>
  <si>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</si>
  <si>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</si>
  <si>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</si>
  <si>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</si>
  <si>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</si>
  <si>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</si>
  <si>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</si>
  <si>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</si>
  <si>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</si>
  <si>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</si>
  <si>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</si>
  <si>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</si>
  <si>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</si>
  <si>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</si>
  <si>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</si>
  <si>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</si>
  <si>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</si>
  <si>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</si>
  <si>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</si>
  <si>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</si>
  <si>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</si>
  <si>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</si>
  <si>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</si>
  <si>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</si>
  <si>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</si>
  <si>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</si>
  <si>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</si>
  <si>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</si>
  <si>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</si>
  <si>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</si>
  <si>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</si>
  <si>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</si>
  <si>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</si>
  <si>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</si>
  <si>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</si>
  <si>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</si>
  <si>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</si>
  <si>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</si>
  <si>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</si>
  <si>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</si>
  <si>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</si>
  <si>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</si>
  <si>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</si>
  <si>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</si>
  <si>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</si>
  <si>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</si>
  <si>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</si>
  <si>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</si>
  <si>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</si>
  <si>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</si>
  <si>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</si>
  <si>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</si>
  <si>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</si>
  <si>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</si>
  <si>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</si>
  <si>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</si>
  <si>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</si>
  <si>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</si>
  <si>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</si>
  <si>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</si>
  <si>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</si>
  <si>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</si>
  <si>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</si>
  <si>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</si>
  <si>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</si>
  <si>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</si>
  <si>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</si>
  <si>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</si>
  <si>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</si>
  <si>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</si>
  <si>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</si>
  <si>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</si>
  <si>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</si>
  <si>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</si>
  <si>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</si>
  <si>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</si>
  <si>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</si>
  <si>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</si>
  <si>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</si>
  <si>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</si>
  <si>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</si>
  <si>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</si>
  <si>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</si>
  <si>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</si>
  <si>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</si>
  <si>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</si>
  <si>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</si>
  <si>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</si>
  <si>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</si>
  <si>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</si>
  <si>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</si>
  <si>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</si>
  <si>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</si>
  <si>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</si>
  <si>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</si>
  <si>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</si>
  <si>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</si>
  <si>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</si>
  <si>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</si>
  <si>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</si>
  <si>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</si>
  <si>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</si>
  <si>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</si>
  <si>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</si>
  <si>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</si>
  <si>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</si>
  <si>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</si>
  <si>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</si>
  <si>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</si>
  <si>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</si>
  <si>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</si>
  <si>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</si>
  <si>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</si>
  <si>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</si>
  <si>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</si>
  <si>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</si>
  <si>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</si>
  <si>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</si>
  <si>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</si>
  <si>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</si>
  <si>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</si>
  <si>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</si>
  <si>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</si>
  <si>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</si>
  <si>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</si>
  <si>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</si>
  <si>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</si>
  <si>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</si>
  <si>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</si>
  <si>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</si>
  <si>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</si>
  <si>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</si>
  <si>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</si>
  <si>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</si>
  <si>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</si>
  <si>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</si>
  <si>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</si>
  <si>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</si>
  <si>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</si>
  <si>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</si>
  <si>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</si>
  <si>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</si>
  <si>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</si>
  <si>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</si>
  <si>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</si>
  <si>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</si>
  <si>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</si>
  <si>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</si>
  <si>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</si>
  <si>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</si>
  <si>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</si>
  <si>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</si>
  <si>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</si>
  <si>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</si>
  <si>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</si>
  <si>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</si>
  <si>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</si>
  <si>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</si>
  <si>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</si>
  <si>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</si>
  <si>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</si>
  <si>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</si>
  <si>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</si>
  <si>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</si>
  <si>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</si>
  <si>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</si>
  <si>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</si>
  <si>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</si>
  <si>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</si>
  <si>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</si>
  <si>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</si>
  <si>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</si>
  <si>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</si>
  <si>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</si>
  <si>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</si>
  <si>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</si>
  <si>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</si>
  <si>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</si>
  <si>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</si>
  <si>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</si>
  <si>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</si>
  <si>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</si>
  <si>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</si>
  <si>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</si>
  <si>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</si>
  <si>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</si>
  <si>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</si>
  <si>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</si>
  <si>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</si>
  <si>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</si>
  <si>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</si>
  <si>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</si>
  <si>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</si>
  <si>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</si>
  <si>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</si>
  <si>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</si>
  <si>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</si>
  <si>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</si>
  <si>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</si>
  <si>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</si>
  <si>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</si>
  <si>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</si>
  <si>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</si>
  <si>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</si>
  <si>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</si>
  <si>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</si>
  <si>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</si>
  <si>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</si>
  <si>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</si>
  <si>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</si>
  <si>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</si>
  <si>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</si>
  <si>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</si>
  <si>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</si>
  <si>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</si>
  <si>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</si>
  <si>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</si>
  <si>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</si>
  <si>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</si>
  <si>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</si>
  <si>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</si>
  <si>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</si>
  <si>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</si>
  <si>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</si>
  <si>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</si>
  <si>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</si>
  <si>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</si>
  <si>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</si>
  <si>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</si>
  <si>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</si>
  <si>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</si>
  <si>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</si>
  <si>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</si>
  <si>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</si>
  <si>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</si>
  <si>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</si>
  <si>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</si>
  <si>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</si>
  <si>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</si>
  <si>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</si>
  <si>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</si>
  <si>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</si>
  <si>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</si>
  <si>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</si>
  <si>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</si>
  <si>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</si>
  <si>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</si>
  <si>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</si>
  <si>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</si>
  <si>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</si>
  <si>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</si>
  <si>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</si>
  <si>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</si>
  <si>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</si>
  <si>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</si>
  <si>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</si>
  <si>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</si>
  <si>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</si>
  <si>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</si>
  <si>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</si>
  <si>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</si>
  <si>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</si>
  <si>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</si>
  <si>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</si>
  <si>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</si>
  <si>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</si>
  <si>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</si>
  <si>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</si>
  <si>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</si>
  <si>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</si>
  <si>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</si>
  <si>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</si>
  <si>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</si>
  <si>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</si>
  <si>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</si>
  <si>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</si>
  <si>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</si>
  <si>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</si>
  <si>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</si>
  <si>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</si>
  <si>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</si>
  <si>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</si>
  <si>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</si>
  <si>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</si>
  <si>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</si>
  <si>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</si>
  <si>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</si>
  <si>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</si>
  <si>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</si>
  <si>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</si>
  <si>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</si>
  <si>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</si>
  <si>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</si>
  <si>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</si>
  <si>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</si>
  <si>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</si>
  <si>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</si>
  <si>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</si>
  <si>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</si>
  <si>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</si>
  <si>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</si>
  <si>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</si>
  <si>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</si>
  <si>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</si>
  <si>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</si>
  <si>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</si>
  <si>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</si>
  <si>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</si>
  <si>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</si>
  <si>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</si>
  <si>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</si>
  <si>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</si>
  <si>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</si>
  <si>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</si>
  <si>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</si>
  <si>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</si>
  <si>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</si>
  <si>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</si>
  <si>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</si>
  <si>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</si>
  <si>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</si>
  <si>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</si>
  <si>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</si>
  <si>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</si>
  <si>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</si>
  <si>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</si>
  <si>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</si>
  <si>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</si>
  <si>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</si>
  <si>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</si>
  <si>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</si>
  <si>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</si>
  <si>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</si>
  <si>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</si>
  <si>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</si>
  <si>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</si>
  <si>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</si>
  <si>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</si>
  <si>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</si>
  <si>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</si>
  <si>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</si>
  <si>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</si>
  <si>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</si>
  <si>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</si>
  <si>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</si>
  <si>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</si>
  <si>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</si>
  <si>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</si>
  <si>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</si>
  <si>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</si>
  <si>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</si>
  <si>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</si>
  <si>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</si>
  <si>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</si>
  <si>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</si>
  <si>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</si>
  <si>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</si>
  <si>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</si>
  <si>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</si>
  <si>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</si>
  <si>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</si>
  <si>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</si>
  <si>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</si>
  <si>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</si>
  <si>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</si>
  <si>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</si>
  <si>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</si>
  <si>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</si>
  <si>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</si>
  <si>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</si>
  <si>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</si>
  <si>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</si>
  <si>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</si>
  <si>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</si>
  <si>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</si>
  <si>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</si>
  <si>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</si>
  <si>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</si>
  <si>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</si>
  <si>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</si>
  <si>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</si>
  <si>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</si>
  <si>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</si>
  <si>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</si>
  <si>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</si>
  <si>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</si>
  <si>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</si>
  <si>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</si>
  <si>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</si>
  <si>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</si>
  <si>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</si>
  <si>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</si>
  <si>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</si>
  <si>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</si>
  <si>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</si>
  <si>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</si>
  <si>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</si>
  <si>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</si>
  <si>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</si>
  <si>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</si>
  <si>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</si>
  <si>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</si>
  <si>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</si>
  <si>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</si>
  <si>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</si>
  <si>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</si>
  <si>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</si>
  <si>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</si>
  <si>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</si>
  <si>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</si>
  <si>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</si>
  <si>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</si>
  <si>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</si>
  <si>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</si>
  <si>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</si>
  <si>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</si>
  <si>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</si>
  <si>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</si>
  <si>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</si>
  <si>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</si>
  <si>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</si>
  <si>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</si>
  <si>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</si>
  <si>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</si>
  <si>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</si>
  <si>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</si>
  <si>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</si>
  <si>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</si>
  <si>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</si>
  <si>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</si>
  <si>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</si>
  <si>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</si>
  <si>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</si>
  <si>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</si>
  <si>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</si>
  <si>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</si>
  <si>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</si>
  <si>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</si>
  <si>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</si>
  <si>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</si>
  <si>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</si>
  <si>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</si>
  <si>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</si>
  <si>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</si>
  <si>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</si>
  <si>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</si>
  <si>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</si>
  <si>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</si>
  <si>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</si>
  <si>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</si>
  <si>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</si>
  <si>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</si>
  <si>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</si>
  <si>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</si>
  <si>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</si>
  <si>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</si>
  <si>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</si>
  <si>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</si>
  <si>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</si>
  <si>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</si>
  <si>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</si>
  <si>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</si>
  <si>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</si>
  <si>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</si>
  <si>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</si>
  <si>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</si>
  <si>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</si>
  <si>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</si>
  <si>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</si>
  <si>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</si>
  <si>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</si>
  <si>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</si>
  <si>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</si>
  <si>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</si>
  <si>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</si>
  <si>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</si>
  <si>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</si>
  <si>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</si>
  <si>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</si>
  <si>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</si>
  <si>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</si>
  <si>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</si>
  <si>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</si>
  <si>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</si>
  <si>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</si>
  <si>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</si>
  <si>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</si>
  <si>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</si>
  <si>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</si>
  <si>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</si>
  <si>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</si>
  <si>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</si>
  <si>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</si>
  <si>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</si>
  <si>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</si>
  <si>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</si>
  <si>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</si>
  <si>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</si>
  <si>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</si>
  <si>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</si>
  <si>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</si>
  <si>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</si>
  <si>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</si>
  <si>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</si>
  <si>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</si>
  <si>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</si>
  <si>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</si>
  <si>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</si>
  <si>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</si>
  <si>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</si>
  <si>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</si>
  <si>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</si>
  <si>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</si>
  <si>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</si>
  <si>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</si>
  <si>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</si>
  <si>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</si>
  <si>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</si>
  <si>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</si>
  <si>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</si>
  <si>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</si>
  <si>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</si>
  <si>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</si>
  <si>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</si>
  <si>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</si>
  <si>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</si>
  <si>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</si>
  <si>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</si>
  <si>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</si>
  <si>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</si>
  <si>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</si>
  <si>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</si>
  <si>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</si>
  <si>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</si>
  <si>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</si>
  <si>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</si>
  <si>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</si>
  <si>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</si>
  <si>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</si>
  <si>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</si>
  <si>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</si>
  <si>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</si>
  <si>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</si>
  <si>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</si>
  <si>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</si>
  <si>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</si>
  <si>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</si>
  <si>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</si>
  <si>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</si>
  <si>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</si>
  <si>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</si>
  <si>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</si>
  <si>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</si>
  <si>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</si>
  <si>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</si>
  <si>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</si>
  <si>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</si>
  <si>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</si>
  <si>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</si>
  <si>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</si>
  <si>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</si>
  <si>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</si>
  <si>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</si>
  <si>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</si>
  <si>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</si>
  <si>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</si>
  <si>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</si>
  <si>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</si>
  <si>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</si>
  <si>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</si>
  <si>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</si>
  <si>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</si>
  <si>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</si>
  <si>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</si>
  <si>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</si>
  <si>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</si>
  <si>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</si>
  <si>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</si>
  <si>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</si>
  <si>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</si>
  <si>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</si>
  <si>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</si>
  <si>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</si>
  <si>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</si>
  <si>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</si>
  <si>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</si>
  <si>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</si>
  <si>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</si>
  <si>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</si>
  <si>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</si>
  <si>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</si>
  <si>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</si>
  <si>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</si>
  <si>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</si>
  <si>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</si>
  <si>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</si>
  <si>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</si>
  <si>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</si>
  <si>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</si>
  <si>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</si>
  <si>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</si>
  <si>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</si>
  <si>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</si>
  <si>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</si>
  <si>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</si>
  <si>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</si>
  <si>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</si>
  <si>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</si>
  <si>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</si>
  <si>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</si>
  <si>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</si>
  <si>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</si>
  <si>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</si>
  <si>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</si>
  <si>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</si>
  <si>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</si>
  <si>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</si>
  <si>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</si>
  <si>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</si>
  <si>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</si>
  <si>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</si>
  <si>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</si>
  <si>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</si>
  <si>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</si>
  <si>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</si>
  <si>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</si>
  <si>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</si>
  <si>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</si>
  <si>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</si>
  <si>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</si>
  <si>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</si>
  <si>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</si>
  <si>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</si>
  <si>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</si>
  <si>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</si>
  <si>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</si>
  <si>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</si>
  <si>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</si>
  <si>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</si>
  <si>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</si>
  <si>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</si>
  <si>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</si>
  <si>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</si>
  <si>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</si>
  <si>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</si>
  <si>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</si>
  <si>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</si>
  <si>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</si>
  <si>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</si>
  <si>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</si>
  <si>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</si>
  <si>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</si>
  <si>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</si>
  <si>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</si>
  <si>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</si>
  <si>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</si>
  <si>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</si>
  <si>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</si>
  <si>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</si>
  <si>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</si>
  <si>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</si>
  <si>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</si>
  <si>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</si>
  <si>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</si>
  <si>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</si>
  <si>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</si>
  <si>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</si>
  <si>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</si>
  <si>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</si>
  <si>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</si>
  <si>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</si>
  <si>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</si>
  <si>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</si>
  <si>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</si>
  <si>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</si>
  <si>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</si>
  <si>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</si>
  <si>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</si>
  <si>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</si>
  <si>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</si>
  <si>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</si>
  <si>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</si>
  <si>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</si>
  <si>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</si>
  <si>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</si>
  <si>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</si>
  <si>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</si>
  <si>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</si>
  <si>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</si>
  <si>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</si>
  <si>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</si>
  <si>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</si>
  <si>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</si>
  <si>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</si>
  <si>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</si>
  <si>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</si>
  <si>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</si>
  <si>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</si>
  <si>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</si>
  <si>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</si>
  <si>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</si>
  <si>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</si>
  <si>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</si>
  <si>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</si>
  <si>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</si>
  <si>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</si>
  <si>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</si>
  <si>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</si>
  <si>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</si>
  <si>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</si>
  <si>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</si>
  <si>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</si>
  <si>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</si>
  <si>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</si>
  <si>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</si>
  <si>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</si>
  <si>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</si>
  <si>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</si>
  <si>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</si>
  <si>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</si>
  <si>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</si>
  <si>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</si>
  <si>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</si>
  <si>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</si>
  <si>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</si>
  <si>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</si>
  <si>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</si>
  <si>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</si>
  <si>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</si>
  <si>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</si>
  <si>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</si>
  <si>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</si>
  <si>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</si>
  <si>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</si>
  <si>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</si>
  <si>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</si>
  <si>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</si>
  <si>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</si>
  <si>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</si>
  <si>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</si>
  <si>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</si>
  <si>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</si>
  <si>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</si>
  <si>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</si>
  <si>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</si>
  <si>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</si>
  <si>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</si>
  <si>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</si>
  <si>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</si>
  <si>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</si>
  <si>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</si>
  <si>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</si>
  <si>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</si>
  <si>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</si>
  <si>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</si>
  <si>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</si>
  <si>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</si>
  <si>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</si>
  <si>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</si>
  <si>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</si>
  <si>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</si>
  <si>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</si>
  <si>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</si>
  <si>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</si>
  <si>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</si>
  <si>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</si>
  <si>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</si>
  <si>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</si>
  <si>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</si>
  <si>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</si>
  <si>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</si>
  <si>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</si>
  <si>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</si>
  <si>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</si>
  <si>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</si>
  <si>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</si>
  <si>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</si>
  <si>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</si>
  <si>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</si>
  <si>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</si>
  <si>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</si>
  <si>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</si>
  <si>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</si>
  <si>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</si>
  <si>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</si>
  <si>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</si>
  <si>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</si>
  <si>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</si>
  <si>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</si>
  <si>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</si>
  <si>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</si>
  <si>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</si>
  <si>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</si>
  <si>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</si>
  <si>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</si>
  <si>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</si>
  <si>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</si>
  <si>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</si>
  <si>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</si>
  <si>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</si>
  <si>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</si>
  <si>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</si>
  <si>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</si>
  <si>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</si>
  <si>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</si>
  <si>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</si>
  <si>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</si>
  <si>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</si>
  <si>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</si>
  <si>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</si>
  <si>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</si>
  <si>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</si>
  <si>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</si>
  <si>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</si>
  <si>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</si>
  <si>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</si>
  <si>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</si>
  <si>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</si>
  <si>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</si>
  <si>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</si>
  <si>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</si>
  <si>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</si>
  <si>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</si>
  <si>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</si>
  <si>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</si>
  <si>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</si>
  <si>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</si>
  <si>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</si>
  <si>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</si>
  <si>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</si>
  <si>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</si>
  <si>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</si>
  <si>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</si>
  <si>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</si>
  <si>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</si>
  <si>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</si>
  <si>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</si>
  <si>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</si>
  <si>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</si>
  <si>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</si>
  <si>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</si>
  <si>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</si>
  <si>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</si>
  <si>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</si>
  <si>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</si>
  <si>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</si>
  <si>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</si>
  <si>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</si>
  <si>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</si>
  <si>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</si>
  <si>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</si>
  <si>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</si>
  <si>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</si>
  <si>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</si>
  <si>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</si>
  <si>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</si>
  <si>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</si>
  <si>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</si>
  <si>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</si>
  <si>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</si>
  <si>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</si>
  <si>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</si>
  <si>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</si>
  <si>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</si>
  <si>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</si>
  <si>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</si>
  <si>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</si>
  <si>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</si>
  <si>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</si>
  <si>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</si>
  <si>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</si>
  <si>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</si>
  <si>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</si>
  <si>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</si>
  <si>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</si>
  <si>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</si>
  <si>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</si>
  <si>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</si>
  <si>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</si>
  <si>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</si>
  <si>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</si>
  <si>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</si>
  <si>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</si>
  <si>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</si>
  <si>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</si>
  <si>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</si>
  <si>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</si>
  <si>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</si>
  <si>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</si>
  <si>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</si>
  <si>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</si>
  <si>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</si>
  <si>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</si>
  <si>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</si>
  <si>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</si>
  <si>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</si>
  <si>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</si>
  <si>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</si>
  <si>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</si>
  <si>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</si>
  <si>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</si>
  <si>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</si>
  <si>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</si>
  <si>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</si>
  <si>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</si>
  <si>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</si>
  <si>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</si>
  <si>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</si>
  <si>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</si>
  <si>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</si>
  <si>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</si>
  <si>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</si>
  <si>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</si>
  <si>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</si>
  <si>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</si>
  <si>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</si>
  <si>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</si>
  <si>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</si>
  <si>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</si>
  <si>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</si>
  <si>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</si>
  <si>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</si>
  <si>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</si>
  <si>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</si>
  <si>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</si>
  <si>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</si>
  <si>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</si>
  <si>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</si>
  <si>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</si>
  <si>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</si>
  <si>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</si>
  <si>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</si>
  <si>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</si>
  <si>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</si>
  <si>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</si>
  <si>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</si>
  <si>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</si>
  <si>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</si>
  <si>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</si>
  <si>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</si>
  <si>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</si>
  <si>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</si>
  <si>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</si>
  <si>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</si>
  <si>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</si>
  <si>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</si>
  <si>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</si>
  <si>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</si>
  <si>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</si>
  <si>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</si>
  <si>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</si>
  <si>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</si>
  <si>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</si>
  <si>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</si>
  <si>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</si>
  <si>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</si>
  <si>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</si>
  <si>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</si>
  <si>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</si>
  <si>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</si>
  <si>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</si>
  <si>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</si>
  <si>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</si>
  <si>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</si>
  <si>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</si>
  <si>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</si>
  <si>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</si>
  <si>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</si>
  <si>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</si>
  <si>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</si>
  <si>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</si>
  <si>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</si>
  <si>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</si>
  <si>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</si>
  <si>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</si>
  <si>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</si>
  <si>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</si>
  <si>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</si>
  <si>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</si>
  <si>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</si>
  <si>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</si>
  <si>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</si>
  <si>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</si>
  <si>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</si>
  <si>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</si>
  <si>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</si>
  <si>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</si>
  <si>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</si>
  <si>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</si>
  <si>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</si>
  <si>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</si>
  <si>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</si>
  <si>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</si>
  <si>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</si>
  <si>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</si>
  <si>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</si>
  <si>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</si>
  <si>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</si>
  <si>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</si>
  <si>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</si>
  <si>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</si>
  <si>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</si>
  <si>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</si>
  <si>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</si>
  <si>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</si>
  <si>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</si>
  <si>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</si>
  <si>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</si>
  <si>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</si>
  <si>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</si>
  <si>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</si>
  <si>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</si>
  <si>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</si>
  <si>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</si>
  <si>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</si>
  <si>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</si>
  <si>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</si>
  <si>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</si>
  <si>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</si>
  <si>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</si>
  <si>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</si>
  <si>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</si>
  <si>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</si>
  <si>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</si>
  <si>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</si>
  <si>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</si>
  <si>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</si>
  <si>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</si>
  <si>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</si>
  <si>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</si>
  <si>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</si>
  <si>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</si>
  <si>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</si>
  <si>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</si>
  <si>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</si>
  <si>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</si>
  <si>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</si>
  <si>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</si>
  <si>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</si>
  <si>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</si>
  <si>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</si>
  <si>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</si>
  <si>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</si>
  <si>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</si>
  <si>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</si>
  <si>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</si>
  <si>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</si>
  <si>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</si>
  <si>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</si>
  <si>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</si>
  <si>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</si>
  <si>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</si>
  <si>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</si>
  <si>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</si>
  <si>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</si>
  <si>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</si>
  <si>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</si>
  <si>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</si>
  <si>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</si>
  <si>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</si>
  <si>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</si>
  <si>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</si>
  <si>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</si>
  <si>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</si>
  <si>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</si>
  <si>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</si>
  <si>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</si>
  <si>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</si>
  <si>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</si>
  <si>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</si>
  <si>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</si>
  <si>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</si>
  <si>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</si>
  <si>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</si>
  <si>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</si>
  <si>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</si>
  <si>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</si>
  <si>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</si>
  <si>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</si>
  <si>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</si>
  <si>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</si>
  <si>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</si>
  <si>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</si>
  <si>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</si>
  <si>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</si>
  <si>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</si>
  <si>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</si>
  <si>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</si>
  <si>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</si>
  <si>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</si>
  <si>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</si>
  <si>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</si>
  <si>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</si>
  <si>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</si>
  <si>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</si>
  <si>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</si>
  <si>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</si>
  <si>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</si>
  <si>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</si>
  <si>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</si>
  <si>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</si>
  <si>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</si>
  <si>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</si>
  <si>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</si>
  <si>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</si>
  <si>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</si>
  <si>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</si>
  <si>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</si>
  <si>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</si>
  <si>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</si>
  <si>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</si>
  <si>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</si>
  <si>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</si>
  <si>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</si>
  <si>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</si>
  <si>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</si>
  <si>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</si>
  <si>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</si>
  <si>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</si>
  <si>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</si>
  <si>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</si>
  <si>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</si>
  <si>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</si>
  <si>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</si>
  <si>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</si>
  <si>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</si>
  <si>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</si>
  <si>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</si>
  <si>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</si>
  <si>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</si>
  <si>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</si>
  <si>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</si>
  <si>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</si>
  <si>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</si>
  <si>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</si>
  <si>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</si>
  <si>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</si>
  <si>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</si>
  <si>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</si>
  <si>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</si>
  <si>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</si>
  <si>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</si>
  <si>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</si>
  <si>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</si>
  <si>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</si>
  <si>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</si>
  <si>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</si>
  <si>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</si>
  <si>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</si>
  <si>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</si>
  <si>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</si>
  <si>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</si>
  <si>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</si>
  <si>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</si>
  <si>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</si>
  <si>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</si>
  <si>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</si>
  <si>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</si>
  <si>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</si>
  <si>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</si>
  <si>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</si>
  <si>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</si>
  <si>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</si>
  <si>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</si>
  <si>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</si>
  <si>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</si>
  <si>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</si>
  <si>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</si>
  <si>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</si>
  <si>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</si>
  <si>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</si>
  <si>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</si>
  <si>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</si>
  <si>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</si>
  <si>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</si>
  <si>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</si>
  <si>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</si>
  <si>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</si>
  <si>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</si>
  <si>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</si>
  <si>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</si>
  <si>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</si>
  <si>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</si>
  <si>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</si>
  <si>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</si>
  <si>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</si>
  <si>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</si>
  <si>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</si>
  <si>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</si>
  <si>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</si>
  <si>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</si>
  <si>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</si>
  <si>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</si>
  <si>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</si>
  <si>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</si>
  <si>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</si>
  <si>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</si>
  <si>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</si>
  <si>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</si>
  <si>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</si>
  <si>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</si>
  <si>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</si>
  <si>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</si>
  <si>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</si>
  <si>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</si>
  <si>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</si>
  <si>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</si>
  <si>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</si>
  <si>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</si>
  <si>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</si>
  <si>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</si>
  <si>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</si>
  <si>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</si>
  <si>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</si>
  <si>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</si>
  <si>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</si>
  <si>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</si>
  <si>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</si>
  <si>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</si>
  <si>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</si>
  <si>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</si>
  <si>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</si>
  <si>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</si>
  <si>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</si>
  <si>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</si>
  <si>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</si>
  <si>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</si>
  <si>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</si>
  <si>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</si>
  <si>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</si>
  <si>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</si>
  <si>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</si>
  <si>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</si>
  <si>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</si>
  <si>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</si>
  <si>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</si>
  <si>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</si>
  <si>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</si>
  <si>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</si>
  <si>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</si>
  <si>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</si>
  <si>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</si>
  <si>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</si>
  <si>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</si>
  <si>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</si>
  <si>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</si>
  <si>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</si>
  <si>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</si>
  <si>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</si>
  <si>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</si>
  <si>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</si>
  <si>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</si>
  <si>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</si>
  <si>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</si>
  <si>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</si>
  <si>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</si>
  <si>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</si>
  <si>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</si>
  <si>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</si>
  <si>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</si>
  <si>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</si>
  <si>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</si>
  <si>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</si>
  <si>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</si>
  <si>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</si>
  <si>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</si>
  <si>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</si>
  <si>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</si>
  <si>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</si>
  <si>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</si>
  <si>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</si>
  <si>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</si>
  <si>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</si>
  <si>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</si>
  <si>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</si>
  <si>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</si>
  <si>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</si>
  <si>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</si>
  <si>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</si>
  <si>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</si>
  <si>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</si>
  <si>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</si>
  <si>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</si>
  <si>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</si>
  <si>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</si>
  <si>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</si>
  <si>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</si>
  <si>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</si>
  <si>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</si>
  <si>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</si>
  <si>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</si>
  <si>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</si>
  <si>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</si>
  <si>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</si>
  <si>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</si>
  <si>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</si>
  <si>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</si>
  <si>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</si>
  <si>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</si>
  <si>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</si>
  <si>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</si>
  <si>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</si>
  <si>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</si>
  <si>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</si>
  <si>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</si>
  <si>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</si>
  <si>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</si>
  <si>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</si>
  <si>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</si>
  <si>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</si>
  <si>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</si>
  <si>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</si>
  <si>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</si>
  <si>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</si>
  <si>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</si>
  <si>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</si>
  <si>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</si>
  <si>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</si>
  <si>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</si>
  <si>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</si>
  <si>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</si>
  <si>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</si>
  <si>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</si>
  <si>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</si>
  <si>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</si>
  <si>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</si>
  <si>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</si>
  <si>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</si>
  <si>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</si>
  <si>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</si>
  <si>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</si>
  <si>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</si>
  <si>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</si>
  <si>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</si>
  <si>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</si>
  <si>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</si>
  <si>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</si>
  <si>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</si>
  <si>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</si>
  <si>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</si>
  <si>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</si>
  <si>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</si>
  <si>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</si>
  <si>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</si>
  <si>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</si>
  <si>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</si>
  <si>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</si>
  <si>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</si>
  <si>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</si>
  <si>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</si>
  <si>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</si>
  <si>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</si>
  <si>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</si>
  <si>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</si>
  <si>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</si>
  <si>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</si>
  <si>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</si>
  <si>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</si>
  <si>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</si>
  <si>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</si>
  <si>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</si>
  <si>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</si>
  <si>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</si>
  <si>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</si>
  <si>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</si>
  <si>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</si>
  <si>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</si>
  <si>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</si>
  <si>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</si>
  <si>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</si>
  <si>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</si>
  <si>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</si>
  <si>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</si>
  <si>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</si>
  <si>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</si>
  <si>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</si>
  <si>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</si>
  <si>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</si>
  <si>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</si>
  <si>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</si>
  <si>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</si>
  <si>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</si>
  <si>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</si>
  <si>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</si>
  <si>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</si>
  <si>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</si>
  <si>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</si>
  <si>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</si>
  <si>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</si>
  <si>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</si>
  <si>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</si>
  <si>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</si>
  <si>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</si>
  <si>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</si>
  <si>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</si>
  <si>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</si>
  <si>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</si>
  <si>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</si>
  <si>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</si>
  <si>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</si>
  <si>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</si>
  <si>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</si>
  <si>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</si>
  <si>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</si>
  <si>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</si>
  <si>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</si>
  <si>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</si>
  <si>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</si>
  <si>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</si>
  <si>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</si>
  <si>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</si>
  <si>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</si>
  <si>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</si>
  <si>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</si>
  <si>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</si>
  <si>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</si>
  <si>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</si>
  <si>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</si>
  <si>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</si>
  <si>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</si>
  <si>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</si>
  <si>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</si>
  <si>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</si>
  <si>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</si>
  <si>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</si>
  <si>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</si>
  <si>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</si>
  <si>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</si>
  <si>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</si>
  <si>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</si>
  <si>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</si>
  <si>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</si>
  <si>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</si>
  <si>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</si>
  <si>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</si>
  <si>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</si>
  <si>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</si>
  <si>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</si>
  <si>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</si>
  <si>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</si>
  <si>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</si>
  <si>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</si>
  <si>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</si>
  <si>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</si>
  <si>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</si>
  <si>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</si>
  <si>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</si>
  <si>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</si>
  <si>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</si>
  <si>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</si>
  <si>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</si>
  <si>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</si>
  <si>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</si>
  <si>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</si>
  <si>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</si>
  <si>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</si>
  <si>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</si>
  <si>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</si>
  <si>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</si>
  <si>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</si>
  <si>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</si>
  <si>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</si>
  <si>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</si>
  <si>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</si>
  <si>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</si>
  <si>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</si>
  <si>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</si>
  <si>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</si>
  <si>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</si>
  <si>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</si>
  <si>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</si>
  <si>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</si>
  <si>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</si>
  <si>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</si>
  <si>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</si>
  <si>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</si>
  <si>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</si>
  <si>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</si>
  <si>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</si>
  <si>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</si>
  <si>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</si>
  <si>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</si>
  <si>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</si>
  <si>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</si>
  <si>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</si>
  <si>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</si>
  <si>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</si>
  <si>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</si>
  <si>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</si>
  <si>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</si>
  <si>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</si>
  <si>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</si>
  <si>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</si>
  <si>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</si>
  <si>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</si>
  <si>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</si>
  <si>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</si>
  <si>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</si>
  <si>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</si>
  <si>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</si>
  <si>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</si>
  <si>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</si>
  <si>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</si>
  <si>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</si>
  <si>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</si>
  <si>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</si>
  <si>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</si>
  <si>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</si>
  <si>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</si>
  <si>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</si>
  <si>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</si>
  <si>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</si>
  <si>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</si>
  <si>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</si>
  <si>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</si>
  <si>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</si>
  <si>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</si>
  <si>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</si>
  <si>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</si>
  <si>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</si>
  <si>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</si>
  <si>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</si>
  <si>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</si>
  <si>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</si>
  <si>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</si>
  <si>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</si>
  <si>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</si>
  <si>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</si>
  <si>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</si>
  <si>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</si>
  <si>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</si>
  <si>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</si>
  <si>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</si>
  <si>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</si>
  <si>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</si>
  <si>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</si>
  <si>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</si>
  <si>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</si>
  <si>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</si>
  <si>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</si>
  <si>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</si>
  <si>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</si>
  <si>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</si>
  <si>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</si>
  <si>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</si>
  <si>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</si>
  <si>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</si>
  <si>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</si>
  <si>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</si>
  <si>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</si>
  <si>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</si>
  <si>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</si>
  <si>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</si>
  <si>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</si>
  <si>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</si>
  <si>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</si>
  <si>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</si>
  <si>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</si>
  <si>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</si>
  <si>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</si>
  <si>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</si>
  <si>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</si>
  <si>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</si>
  <si>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</si>
  <si>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</si>
  <si>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</si>
  <si>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</si>
  <si>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</si>
  <si>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</si>
  <si>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</si>
  <si>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</si>
  <si>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</si>
  <si>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</si>
  <si>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</si>
  <si>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</si>
  <si>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</si>
  <si>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</si>
  <si>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</si>
  <si>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</si>
  <si>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</si>
  <si>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</si>
  <si>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</si>
  <si>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</si>
  <si>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</si>
  <si>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</si>
  <si>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</si>
  <si>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</si>
  <si>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</si>
  <si>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</si>
  <si>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</si>
  <si>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</si>
  <si>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</si>
  <si>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</si>
  <si>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</si>
  <si>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</si>
  <si>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</si>
  <si>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</si>
  <si>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</si>
  <si>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</si>
  <si>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</si>
  <si>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</si>
  <si>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</si>
  <si>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</si>
  <si>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</si>
  <si>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</si>
  <si>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</si>
  <si>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</si>
  <si>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</si>
  <si>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</si>
  <si>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</si>
  <si>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</si>
  <si>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</si>
  <si>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</si>
  <si>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</si>
  <si>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</si>
  <si>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</si>
  <si>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</si>
  <si>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</si>
  <si>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</si>
  <si>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</si>
  <si>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</si>
  <si>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</si>
  <si>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</si>
  <si>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</si>
  <si>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</si>
  <si>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</si>
  <si>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</si>
  <si>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</si>
  <si>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</si>
  <si>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</si>
  <si>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</si>
  <si>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</si>
  <si>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</si>
  <si>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</si>
  <si>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</si>
  <si>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</si>
  <si>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</si>
  <si>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</si>
  <si>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</si>
  <si>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</si>
  <si>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</si>
  <si>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</si>
  <si>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</si>
  <si>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</si>
  <si>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</si>
  <si>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</si>
  <si>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</si>
  <si>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</si>
  <si>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</si>
  <si>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</si>
  <si>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</si>
  <si>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</si>
  <si>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</si>
  <si>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</si>
  <si>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</si>
  <si>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</si>
  <si>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</si>
  <si>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</si>
  <si>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</si>
  <si>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</si>
  <si>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</si>
  <si>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</si>
  <si>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</si>
  <si>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</si>
  <si>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</si>
  <si>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</si>
  <si>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</si>
  <si>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</si>
  <si>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</si>
  <si>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</si>
  <si>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</si>
  <si>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</si>
  <si>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</si>
  <si>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</si>
  <si>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</si>
  <si>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</si>
  <si>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</si>
  <si>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</si>
  <si>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</si>
  <si>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</si>
  <si>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</si>
  <si>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</si>
  <si>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</si>
  <si>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</si>
  <si>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</si>
  <si>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</si>
  <si>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</si>
  <si>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</si>
  <si>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</si>
  <si>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</si>
  <si>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</si>
  <si>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</si>
  <si>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</si>
  <si>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</si>
  <si>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</si>
  <si>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</si>
  <si>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</si>
  <si>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</si>
  <si>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</si>
  <si>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</si>
  <si>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</si>
  <si>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</si>
  <si>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</si>
  <si>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</si>
  <si>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</si>
  <si>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</si>
  <si>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</si>
  <si>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</si>
  <si>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</si>
  <si>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</si>
  <si>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</si>
  <si>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</si>
  <si>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</si>
  <si>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</si>
  <si>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</si>
  <si>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</si>
  <si>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</si>
  <si>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</si>
  <si>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</si>
  <si>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</si>
  <si>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</si>
  <si>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</si>
  <si>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</si>
  <si>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</si>
  <si>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</si>
  <si>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</si>
  <si>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</si>
  <si>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</si>
  <si>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</si>
  <si>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</si>
  <si>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</si>
  <si>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</si>
  <si>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</si>
  <si>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</si>
  <si>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</si>
  <si>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</si>
  <si>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</si>
  <si>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</si>
  <si>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</si>
  <si>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</si>
  <si>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</si>
  <si>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</si>
  <si>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</si>
  <si>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</si>
  <si>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</si>
  <si>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</si>
  <si>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</si>
  <si>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</si>
  <si>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</si>
  <si>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</si>
  <si>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</si>
  <si>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</si>
  <si>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</si>
  <si>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</si>
  <si>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</si>
  <si>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</si>
  <si>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</si>
  <si>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</si>
  <si>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</si>
  <si>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</si>
  <si>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</si>
  <si>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</si>
  <si>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</si>
  <si>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</si>
  <si>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</si>
  <si>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</si>
  <si>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</si>
  <si>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</si>
  <si>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</si>
  <si>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</si>
  <si>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</si>
  <si>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</si>
  <si>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</si>
  <si>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</si>
  <si>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</si>
  <si>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</si>
  <si>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</si>
  <si>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</si>
  <si>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</si>
  <si>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</si>
  <si>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</si>
  <si>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</si>
  <si>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</si>
  <si>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</si>
  <si>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</si>
  <si>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</si>
  <si>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</si>
  <si>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</si>
  <si>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</si>
  <si>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</si>
  <si>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</si>
  <si>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</si>
  <si>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</si>
  <si>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</si>
  <si>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</si>
  <si>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</si>
  <si>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</si>
  <si>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</si>
  <si>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</si>
  <si>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</si>
  <si>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</si>
  <si>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</si>
  <si>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</si>
  <si>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</si>
  <si>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</si>
  <si>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</si>
  <si>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</si>
  <si>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</si>
  <si>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</si>
  <si>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</si>
  <si>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</si>
  <si>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</si>
  <si>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</si>
  <si>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</si>
  <si>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</si>
  <si>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</si>
  <si>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</si>
  <si>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</si>
  <si>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</si>
  <si>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</si>
  <si>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</si>
  <si>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</si>
  <si>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</si>
  <si>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</si>
  <si>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</si>
  <si>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</si>
  <si>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</si>
  <si>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</si>
  <si>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</si>
  <si>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</si>
  <si>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</si>
  <si>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</si>
  <si>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</si>
  <si>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</si>
  <si>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</si>
  <si>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</si>
  <si>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</si>
  <si>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</si>
  <si>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</si>
  <si>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</si>
  <si>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</si>
  <si>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</si>
  <si>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</si>
  <si>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</si>
  <si>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</si>
  <si>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</si>
  <si>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</si>
  <si>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</si>
  <si>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</si>
  <si>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</si>
  <si>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</si>
  <si>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</si>
  <si>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</si>
  <si>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</si>
  <si>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</si>
  <si>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</si>
  <si>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</si>
  <si>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</si>
  <si>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</si>
  <si>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</si>
  <si>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</si>
  <si>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</si>
  <si>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</si>
  <si>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</si>
  <si>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</si>
  <si>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</si>
  <si>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</si>
  <si>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</si>
  <si>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</si>
  <si>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</si>
  <si>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</si>
  <si>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</si>
  <si>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</si>
  <si>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</si>
  <si>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</si>
  <si>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</si>
  <si>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</si>
  <si>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</si>
  <si>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</si>
  <si>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</si>
  <si>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</si>
  <si>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</si>
  <si>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</si>
  <si>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</si>
  <si>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</si>
  <si>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</si>
  <si>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</si>
  <si>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</si>
  <si>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</si>
  <si>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</si>
  <si>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</si>
  <si>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</si>
  <si>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</si>
  <si>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</si>
  <si>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</si>
  <si>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</si>
  <si>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</si>
  <si>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</si>
  <si>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</si>
  <si>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</si>
  <si>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</si>
  <si>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</si>
  <si>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</si>
  <si>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</si>
  <si>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</si>
  <si>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</si>
  <si>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</si>
  <si>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</si>
  <si>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</si>
  <si>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</si>
  <si>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</si>
  <si>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</si>
  <si>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</si>
  <si>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</si>
  <si>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</si>
  <si>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</si>
  <si>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</si>
  <si>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</si>
  <si>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</si>
  <si>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</si>
  <si>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</si>
  <si>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</si>
  <si>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</si>
  <si>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</si>
  <si>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</si>
  <si>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</si>
  <si>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</si>
  <si>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</si>
  <si>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</si>
  <si>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</si>
  <si>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</si>
  <si>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</si>
  <si>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</si>
  <si>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</si>
  <si>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</si>
  <si>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</si>
  <si>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</si>
  <si>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</si>
  <si>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</si>
  <si>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</si>
  <si>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</si>
  <si>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</si>
  <si>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</si>
  <si>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</si>
  <si>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</si>
  <si>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</si>
  <si>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</si>
  <si>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</si>
  <si>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</si>
  <si>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</si>
  <si>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</si>
  <si>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</si>
  <si>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</si>
  <si>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</si>
  <si>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</si>
  <si>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</si>
  <si>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</si>
  <si>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</si>
  <si>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</si>
  <si>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</si>
  <si>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</si>
  <si>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</si>
  <si>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</si>
  <si>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</si>
  <si>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</si>
  <si>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</si>
  <si>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</si>
  <si>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</si>
  <si>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</si>
  <si>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</si>
  <si>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</si>
  <si>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</si>
  <si>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</si>
  <si>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</si>
  <si>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</si>
  <si>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</si>
  <si>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</si>
  <si>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</si>
  <si>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</si>
  <si>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</si>
  <si>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</si>
  <si>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</si>
  <si>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</si>
  <si>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</si>
  <si>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</si>
  <si>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</si>
  <si>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</si>
  <si>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</si>
  <si>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</si>
  <si>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</si>
  <si>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</si>
  <si>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</si>
  <si>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</si>
  <si>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</si>
  <si>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</si>
  <si>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</si>
  <si>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</si>
  <si>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</si>
  <si>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</si>
  <si>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</si>
  <si>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</si>
  <si>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</si>
  <si>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</si>
  <si>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</si>
  <si>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</si>
  <si>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</si>
  <si>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</si>
  <si>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</si>
  <si>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</si>
  <si>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</si>
  <si>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</si>
  <si>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</si>
  <si>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</si>
  <si>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</si>
  <si>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</si>
  <si>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</si>
  <si>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</si>
  <si>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</si>
  <si>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</si>
  <si>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</si>
  <si>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</si>
  <si>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</si>
  <si>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</si>
  <si>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</si>
  <si>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</si>
  <si>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</si>
  <si>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</si>
  <si>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</si>
  <si>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</si>
  <si>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</si>
  <si>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</si>
  <si>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</si>
  <si>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</si>
  <si>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</si>
  <si>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</si>
  <si>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</si>
  <si>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</si>
  <si>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</si>
  <si>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</si>
  <si>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</si>
  <si>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</si>
  <si>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</si>
  <si>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</si>
  <si>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</si>
  <si>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</si>
  <si>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</si>
  <si>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</si>
  <si>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</si>
  <si>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</si>
  <si>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</si>
  <si>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</si>
  <si>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</si>
  <si>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</si>
  <si>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</si>
  <si>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</si>
  <si>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</si>
  <si>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</si>
  <si>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</si>
  <si>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</si>
  <si>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</si>
  <si>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</si>
  <si>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</si>
  <si>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</si>
  <si>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</si>
  <si>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</si>
  <si>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</si>
  <si>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</si>
  <si>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</si>
  <si>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</si>
  <si>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</si>
  <si>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</si>
  <si>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</si>
  <si>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</si>
  <si>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</si>
  <si>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</si>
  <si>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</si>
  <si>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</si>
  <si>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</si>
  <si>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</si>
  <si>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</si>
  <si>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</si>
  <si>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</si>
  <si>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</si>
  <si>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</si>
  <si>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</si>
  <si>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</si>
  <si>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</si>
  <si>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</si>
  <si>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</si>
  <si>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</si>
  <si>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</si>
  <si>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</si>
  <si>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</si>
  <si>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</si>
  <si>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</si>
  <si>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</si>
  <si>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</si>
  <si>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</si>
  <si>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</si>
  <si>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</si>
  <si>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</si>
  <si>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</si>
  <si>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</si>
  <si>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</si>
  <si>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</si>
  <si>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</si>
  <si>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</si>
  <si>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</si>
  <si>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</si>
  <si>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</si>
  <si>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</si>
  <si>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</si>
  <si>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</si>
  <si>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</si>
  <si>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</si>
  <si>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</si>
  <si>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</si>
  <si>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</si>
  <si>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</si>
  <si>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</si>
  <si>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</si>
  <si>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</si>
  <si>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</si>
  <si>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</si>
  <si>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</si>
  <si>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</si>
  <si>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</si>
  <si>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</si>
  <si>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</si>
  <si>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</si>
  <si>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</si>
  <si>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</si>
  <si>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</si>
  <si>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</si>
  <si>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</si>
  <si>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</si>
  <si>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</si>
  <si>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</si>
  <si>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</si>
  <si>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</si>
  <si>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</si>
  <si>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</si>
  <si>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</si>
  <si>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</si>
  <si>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</si>
  <si>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</si>
  <si>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</si>
  <si>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</si>
  <si>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</si>
  <si>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</si>
  <si>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</si>
  <si>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</si>
  <si>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</si>
  <si>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</si>
  <si>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</si>
  <si>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</si>
  <si>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</si>
  <si>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</si>
  <si>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</si>
  <si>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</si>
  <si>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</si>
  <si>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</si>
  <si>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</si>
  <si>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</si>
  <si>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</si>
  <si>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</si>
  <si>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</si>
  <si>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</si>
  <si>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</si>
  <si>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</si>
  <si>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</si>
  <si>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</si>
  <si>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</si>
  <si>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</si>
  <si>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</si>
  <si>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</si>
  <si>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</si>
  <si>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</si>
  <si>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</si>
  <si>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</si>
  <si>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</si>
  <si>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</si>
  <si>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</si>
  <si>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</si>
  <si>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</si>
  <si>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</si>
  <si>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</si>
  <si>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</si>
  <si>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</si>
  <si>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</si>
  <si>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</si>
  <si>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</si>
  <si>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</si>
  <si>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</si>
  <si>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</si>
  <si>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</si>
  <si>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</si>
  <si>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</si>
  <si>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</si>
  <si>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</si>
  <si>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</si>
  <si>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</si>
  <si>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</si>
  <si>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</si>
  <si>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</si>
  <si>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</si>
  <si>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</si>
  <si>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</si>
  <si>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</si>
  <si>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</si>
  <si>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</si>
  <si>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</si>
  <si>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</si>
  <si>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</si>
  <si>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</si>
  <si>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</si>
  <si>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</si>
  <si>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</si>
  <si>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</si>
  <si>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</si>
  <si>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</si>
  <si>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</si>
  <si>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</si>
  <si>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</si>
  <si>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</si>
  <si>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</si>
  <si>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</si>
  <si>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</si>
  <si>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</si>
  <si>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</si>
  <si>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</si>
  <si>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</si>
  <si>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</si>
  <si>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</si>
  <si>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</si>
  <si>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</si>
  <si>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</si>
  <si>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</si>
  <si>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</si>
  <si>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</si>
  <si>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</si>
  <si>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</si>
  <si>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</si>
  <si>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</si>
  <si>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</si>
  <si>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</si>
  <si>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</si>
  <si>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</si>
  <si>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</si>
  <si>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</si>
  <si>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</si>
  <si>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</si>
  <si>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</si>
  <si>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</si>
  <si>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</si>
  <si>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</si>
  <si>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</si>
  <si>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</si>
  <si>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</si>
  <si>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</si>
  <si>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</si>
  <si>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</si>
  <si>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</si>
  <si>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</si>
  <si>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</si>
  <si>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</si>
  <si>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</si>
  <si>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</si>
  <si>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</si>
  <si>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</si>
  <si>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</si>
  <si>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</si>
  <si>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</si>
  <si>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</si>
  <si>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</si>
  <si>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</si>
  <si>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</si>
  <si>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</si>
  <si>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</si>
  <si>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</si>
  <si>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</si>
  <si>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</si>
  <si>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</si>
  <si>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</si>
  <si>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</si>
  <si>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</si>
  <si>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</si>
  <si>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</si>
  <si>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</si>
  <si>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</si>
  <si>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</si>
  <si>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</si>
  <si>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</si>
  <si>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</si>
  <si>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</si>
  <si>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</si>
  <si>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</si>
  <si>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</si>
  <si>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</si>
  <si>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</si>
  <si>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</si>
  <si>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</si>
  <si>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</si>
  <si>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</si>
  <si>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</si>
  <si>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</si>
  <si>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</si>
  <si>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</si>
  <si>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</si>
  <si>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</si>
  <si>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</si>
  <si>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</si>
  <si>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</si>
  <si>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</si>
  <si>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</si>
  <si>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</si>
  <si>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</si>
  <si>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</si>
  <si>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</si>
  <si>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</si>
  <si>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</si>
  <si>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</si>
  <si>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</si>
  <si>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</si>
  <si>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</si>
  <si>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</si>
  <si>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</si>
  <si>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</si>
  <si>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</si>
  <si>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</si>
  <si>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</si>
  <si>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</si>
  <si>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</si>
  <si>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</si>
  <si>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</si>
  <si>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</si>
  <si>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</si>
  <si>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</si>
  <si>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</si>
  <si>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</si>
  <si>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</si>
  <si>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</si>
  <si>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</si>
  <si>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</si>
  <si>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</si>
  <si>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</si>
  <si>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</si>
  <si>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</si>
  <si>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</si>
  <si>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</si>
  <si>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</si>
  <si>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</si>
  <si>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</si>
  <si>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</si>
  <si>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</si>
  <si>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</si>
  <si>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</si>
  <si>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</si>
  <si>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</si>
  <si>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</si>
  <si>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</si>
  <si>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</si>
  <si>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</si>
  <si>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</si>
  <si>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</si>
  <si>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</si>
  <si>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</si>
  <si>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</si>
  <si>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</si>
  <si>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</si>
  <si>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</si>
  <si>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</si>
  <si>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</si>
  <si>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</si>
  <si>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</si>
  <si>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</si>
  <si>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</si>
  <si>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</si>
  <si>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</si>
  <si>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</si>
  <si>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</si>
  <si>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</si>
  <si>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</si>
  <si>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</si>
  <si>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</si>
  <si>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</si>
  <si>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</si>
  <si>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</si>
  <si>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</si>
  <si>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</si>
  <si>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</si>
  <si>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</si>
  <si>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</si>
  <si>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</si>
  <si>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</si>
  <si>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</si>
  <si>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</si>
  <si>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</si>
  <si>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</si>
  <si>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</si>
  <si>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</si>
  <si>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</si>
  <si>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</si>
  <si>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</si>
  <si>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</si>
  <si>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</si>
  <si>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</si>
  <si>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</si>
  <si>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</si>
  <si>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</si>
  <si>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</si>
  <si>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</si>
  <si>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</si>
  <si>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</si>
  <si>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</si>
  <si>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</si>
  <si>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</si>
  <si>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</si>
  <si>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</si>
  <si>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</si>
  <si>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</si>
  <si>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</si>
  <si>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</si>
  <si>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</si>
  <si>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</si>
  <si>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</si>
  <si>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</si>
  <si>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</si>
  <si>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</si>
  <si>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</si>
  <si>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</si>
  <si>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</si>
  <si>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</si>
  <si>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</si>
  <si>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</si>
  <si>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</si>
  <si>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</si>
  <si>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</si>
  <si>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</si>
  <si>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</si>
  <si>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</si>
  <si>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</si>
  <si>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</si>
  <si>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</si>
  <si>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</si>
  <si>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</si>
  <si>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</si>
  <si>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</si>
  <si>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</si>
  <si>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</si>
  <si>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</si>
  <si>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</si>
  <si>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</si>
  <si>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</si>
  <si>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</si>
  <si>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</si>
  <si>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</si>
  <si>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</si>
  <si>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</si>
  <si>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</si>
  <si>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</si>
  <si>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</si>
  <si>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</si>
  <si>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</si>
  <si>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</si>
  <si>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</si>
  <si>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</si>
  <si>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</si>
  <si>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</si>
  <si>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</si>
  <si>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</si>
  <si>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</si>
  <si>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</si>
  <si>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</si>
  <si>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</si>
  <si>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</si>
  <si>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</si>
  <si>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</si>
  <si>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</si>
  <si>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</si>
  <si>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</si>
  <si>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</si>
  <si>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</si>
  <si>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</si>
  <si>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</si>
  <si>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</si>
  <si>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</si>
  <si>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</si>
  <si>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</si>
  <si>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</si>
  <si>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</si>
  <si>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</si>
  <si>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</si>
  <si>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</si>
  <si>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</si>
  <si>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</si>
  <si>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</si>
  <si>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</si>
  <si>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</si>
  <si>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</si>
  <si>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</si>
  <si>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</si>
  <si>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</si>
  <si>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</si>
  <si>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</si>
  <si>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</si>
  <si>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</si>
  <si>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</si>
  <si>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</si>
  <si>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</si>
  <si>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</si>
  <si>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</si>
  <si>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</si>
  <si>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</si>
  <si>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</si>
  <si>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</si>
  <si>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</si>
  <si>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</si>
  <si>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</si>
  <si>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</si>
  <si>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</si>
  <si>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</si>
  <si>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</si>
  <si>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</si>
  <si>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</si>
  <si>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</si>
  <si>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</si>
  <si>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</si>
  <si>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</si>
  <si>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</si>
  <si>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</si>
  <si>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</si>
  <si>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</si>
  <si>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</si>
  <si>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</si>
  <si>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</si>
  <si>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</si>
  <si>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</si>
  <si>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</si>
  <si>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</si>
  <si>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</si>
  <si>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</si>
  <si>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</si>
  <si>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</si>
  <si>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</si>
  <si>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</si>
  <si>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</si>
  <si>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</si>
  <si>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</si>
  <si>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</si>
  <si>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</si>
  <si>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</si>
  <si>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</si>
  <si>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</si>
  <si>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</si>
  <si>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</si>
  <si>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</si>
  <si>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</si>
  <si>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</si>
  <si>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</si>
  <si>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</si>
  <si>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</si>
  <si>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</si>
  <si>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</si>
  <si>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</si>
  <si>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</si>
  <si>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</si>
  <si>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</si>
  <si>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</si>
  <si>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</si>
  <si>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</si>
  <si>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</si>
  <si>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</si>
  <si>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</si>
  <si>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</si>
  <si>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</si>
  <si>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</si>
  <si>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</si>
  <si>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</si>
  <si>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</si>
  <si>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</si>
  <si>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</si>
  <si>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</si>
  <si>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</si>
  <si>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</si>
  <si>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</si>
  <si>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</si>
  <si>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</si>
  <si>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</si>
  <si>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</si>
  <si>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</si>
  <si>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</si>
  <si>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</si>
  <si>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</si>
  <si>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</si>
  <si>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</si>
  <si>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</si>
  <si>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</si>
  <si>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</si>
  <si>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</si>
  <si>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</si>
  <si>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</si>
  <si>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</si>
  <si>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</si>
  <si>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</si>
  <si>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</si>
  <si>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</si>
  <si>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</si>
  <si>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</si>
  <si>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</si>
  <si>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</si>
  <si>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</si>
  <si>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</si>
  <si>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</si>
  <si>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</si>
  <si>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</si>
  <si>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</si>
  <si>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</si>
  <si>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</si>
  <si>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</si>
  <si>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</si>
  <si>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</si>
  <si>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</si>
  <si>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</si>
  <si>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</si>
  <si>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</si>
  <si>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</si>
  <si>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</si>
  <si>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</si>
  <si>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</si>
  <si>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</si>
  <si>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</si>
  <si>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</si>
  <si>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</si>
  <si>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</si>
  <si>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</si>
  <si>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</si>
  <si>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</si>
  <si>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</si>
  <si>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</si>
  <si>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</si>
  <si>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</si>
  <si>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</si>
  <si>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</si>
  <si>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</si>
  <si>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</si>
  <si>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</si>
  <si>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</si>
  <si>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</si>
  <si>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</si>
  <si>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</si>
  <si>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</si>
  <si>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</si>
  <si>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</si>
  <si>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</si>
  <si>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</si>
  <si>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</si>
  <si>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</si>
  <si>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</si>
  <si>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</si>
  <si>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</si>
  <si>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</si>
  <si>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</si>
  <si>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</si>
  <si>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</si>
  <si>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</si>
  <si>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</si>
  <si>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</si>
  <si>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</si>
  <si>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</si>
  <si>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</si>
  <si>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</si>
  <si>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</si>
  <si>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</si>
  <si>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</si>
  <si>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</si>
  <si>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</si>
  <si>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</si>
  <si>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</si>
  <si>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</si>
  <si>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</si>
  <si>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</si>
  <si>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</si>
  <si>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</si>
  <si>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</si>
  <si>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</si>
  <si>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</si>
  <si>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</si>
  <si>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</si>
  <si>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</si>
  <si>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</si>
  <si>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</si>
  <si>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</si>
  <si>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</si>
  <si>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</si>
  <si>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</si>
  <si>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</si>
  <si>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</si>
  <si>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</si>
  <si>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</si>
  <si>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</si>
  <si>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</si>
  <si>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</si>
  <si>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</si>
  <si>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</si>
  <si>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</si>
  <si>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</si>
  <si>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</si>
  <si>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</si>
  <si>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</si>
  <si>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</si>
  <si>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</si>
  <si>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</si>
  <si>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</si>
  <si>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</si>
  <si>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</si>
  <si>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</si>
  <si>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</si>
  <si>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</si>
  <si>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</si>
  <si>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</si>
  <si>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</si>
  <si>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</si>
  <si>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</si>
  <si>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</si>
  <si>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</si>
  <si>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</si>
  <si>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</si>
  <si>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</si>
  <si>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</si>
  <si>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</si>
  <si>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</si>
  <si>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</si>
  <si>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</si>
  <si>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</si>
  <si>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</si>
  <si>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</si>
  <si>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</si>
  <si>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</si>
  <si>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</si>
  <si>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</si>
  <si>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</si>
  <si>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</si>
  <si>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</si>
  <si>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</si>
  <si>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</si>
  <si>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</si>
  <si>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</si>
  <si>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</si>
  <si>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</si>
  <si>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</si>
  <si>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</si>
  <si>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</si>
  <si>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</si>
  <si>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</si>
  <si>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</si>
  <si>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</si>
  <si>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</si>
  <si>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</si>
  <si>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</si>
  <si>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</si>
  <si>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</si>
  <si>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</si>
  <si>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</si>
  <si>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</si>
  <si>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</si>
  <si>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</si>
  <si>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</si>
  <si>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</si>
  <si>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</si>
  <si>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</si>
  <si>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</si>
  <si>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</si>
  <si>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</si>
  <si>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</si>
  <si>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</si>
  <si>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</si>
  <si>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</si>
  <si>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</si>
  <si>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</si>
  <si>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</si>
  <si>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</si>
  <si>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</si>
  <si>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</si>
  <si>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</si>
  <si>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</si>
  <si>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</si>
  <si>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</si>
  <si>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</si>
  <si>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</si>
  <si>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</si>
  <si>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</si>
  <si>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</si>
  <si>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</si>
  <si>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</si>
  <si>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</si>
  <si>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</si>
  <si>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</si>
  <si>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</si>
  <si>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</si>
  <si>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</si>
  <si>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</si>
  <si>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</si>
  <si>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</si>
  <si>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</si>
  <si>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</si>
  <si>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</si>
  <si>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</si>
  <si>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</si>
  <si>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</si>
  <si>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</si>
  <si>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</si>
  <si>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</si>
  <si>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</si>
  <si>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</si>
  <si>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</si>
  <si>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</si>
  <si>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</si>
  <si>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</si>
  <si>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</si>
  <si>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</si>
  <si>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</si>
  <si>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</si>
  <si>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</si>
  <si>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</si>
  <si>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</si>
  <si>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</si>
  <si>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</si>
  <si>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</si>
  <si>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</si>
  <si>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</si>
  <si>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</si>
  <si>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</si>
  <si>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</si>
  <si>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</si>
  <si>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</si>
  <si>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</si>
  <si>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</si>
  <si>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</si>
  <si>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</si>
  <si>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</si>
  <si>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</si>
  <si>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</si>
  <si>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</si>
  <si>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</si>
  <si>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</si>
  <si>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</si>
  <si>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</si>
  <si>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</si>
  <si>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</si>
  <si>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</si>
  <si>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</si>
  <si>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</si>
  <si>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</si>
  <si>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</si>
  <si>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</si>
  <si>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</si>
  <si>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</si>
  <si>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</si>
  <si>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</si>
  <si>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</si>
  <si>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</si>
  <si>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</si>
  <si>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</si>
  <si>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</si>
  <si>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</si>
  <si>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</si>
  <si>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</si>
  <si>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</si>
  <si>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</si>
  <si>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</si>
  <si>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</si>
  <si>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</si>
  <si>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</si>
  <si>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</si>
  <si>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</si>
  <si>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</si>
  <si>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</si>
  <si>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</si>
  <si>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</si>
  <si>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</si>
  <si>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</si>
  <si>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</si>
  <si>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</si>
  <si>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</si>
  <si>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</si>
  <si>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</si>
  <si>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</si>
  <si>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</si>
  <si>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</si>
  <si>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</si>
  <si>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</si>
  <si>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</si>
  <si>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</si>
  <si>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</si>
  <si>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</si>
  <si>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</si>
  <si>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</si>
  <si>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</si>
  <si>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</si>
  <si>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</si>
  <si>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</si>
  <si>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</si>
  <si>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</si>
  <si>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</si>
  <si>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</si>
  <si>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</si>
  <si>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</si>
  <si>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</si>
  <si>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</si>
  <si>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</si>
  <si>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</si>
  <si>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</si>
  <si>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</si>
  <si>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</si>
  <si>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</si>
  <si>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</si>
  <si>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</si>
  <si>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</si>
  <si>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</si>
  <si>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</si>
  <si>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</si>
  <si>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</si>
  <si>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</si>
  <si>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</si>
  <si>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</si>
  <si>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</si>
  <si>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</si>
  <si>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</si>
  <si>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</si>
  <si>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</si>
  <si>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</si>
  <si>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</si>
  <si>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</si>
  <si>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</si>
  <si>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</si>
  <si>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</si>
  <si>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</si>
  <si>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</si>
  <si>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</si>
  <si>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</si>
  <si>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</si>
  <si>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</si>
  <si>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</si>
  <si>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</si>
  <si>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</si>
  <si>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</si>
  <si>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</si>
  <si>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</si>
  <si>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</si>
  <si>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</si>
  <si>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</si>
  <si>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</si>
  <si>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</si>
  <si>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</si>
  <si>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</si>
  <si>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</si>
  <si>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</si>
  <si>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</si>
  <si>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</si>
  <si>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</si>
  <si>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</si>
  <si>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</si>
  <si>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</si>
  <si>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</si>
  <si>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</si>
  <si>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</si>
  <si>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</si>
  <si>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</si>
  <si>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</si>
  <si>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</si>
  <si>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</si>
  <si>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</si>
  <si>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</si>
  <si>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</si>
  <si>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</si>
  <si>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</si>
  <si>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</si>
  <si>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</si>
  <si>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</si>
  <si>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</si>
  <si>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</si>
  <si>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</si>
  <si>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</si>
  <si>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</si>
  <si>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</si>
  <si>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</si>
  <si>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</si>
  <si>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</si>
  <si>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</si>
  <si>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</si>
  <si>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</si>
  <si>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</si>
  <si>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</si>
  <si>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</si>
  <si>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</si>
  <si>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</si>
  <si>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</si>
  <si>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</si>
  <si>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</si>
  <si>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</si>
  <si>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</si>
  <si>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</si>
  <si>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</si>
  <si>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</si>
  <si>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</si>
  <si>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</si>
  <si>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</si>
  <si>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</si>
  <si>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</si>
  <si>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</si>
  <si>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</si>
  <si>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</si>
  <si>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</si>
  <si>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</si>
  <si>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</si>
  <si>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</si>
  <si>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</si>
  <si>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</si>
  <si>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</si>
  <si>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</si>
  <si>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</si>
  <si>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</si>
  <si>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</si>
  <si>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</si>
  <si>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</si>
  <si>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</si>
  <si>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</si>
  <si>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</si>
  <si>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</si>
  <si>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</si>
  <si>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</si>
  <si>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</si>
  <si>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</si>
  <si>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</si>
  <si>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</si>
  <si>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</si>
  <si>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</si>
  <si>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</si>
  <si>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</si>
  <si>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</si>
  <si>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</si>
  <si>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</si>
  <si>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</si>
  <si>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</si>
  <si>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</si>
  <si>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</si>
  <si>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</si>
  <si>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</si>
  <si>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</si>
  <si>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</si>
  <si>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</si>
  <si>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</si>
  <si>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</si>
  <si>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</si>
  <si>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</si>
  <si>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</si>
  <si>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</si>
  <si>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</si>
  <si>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</si>
  <si>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</si>
  <si>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</si>
  <si>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</si>
  <si>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</si>
  <si>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</si>
  <si>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</si>
  <si>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</si>
  <si>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</si>
  <si>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</si>
  <si>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</si>
  <si>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</si>
  <si>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</si>
  <si>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</si>
  <si>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</si>
  <si>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</si>
  <si>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</si>
  <si>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</si>
  <si>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</si>
  <si>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</si>
  <si>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</si>
  <si>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</si>
  <si>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</si>
  <si>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</si>
  <si>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</si>
  <si>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</si>
  <si>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</si>
  <si>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</si>
  <si>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</si>
  <si>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</si>
  <si>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</si>
  <si>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</si>
  <si>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</si>
  <si>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</si>
  <si>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</si>
  <si>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</si>
  <si>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</si>
  <si>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</si>
  <si>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</si>
  <si>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</si>
  <si>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</si>
  <si>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</si>
  <si>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</si>
  <si>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</si>
  <si>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</si>
  <si>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</si>
  <si>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</si>
  <si>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</si>
  <si>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</si>
  <si>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</si>
  <si>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</si>
  <si>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</si>
  <si>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</si>
  <si>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</si>
  <si>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</si>
  <si>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</si>
  <si>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</si>
  <si>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</si>
  <si>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</si>
  <si>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</si>
  <si>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</si>
  <si>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</si>
  <si>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</si>
  <si>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</si>
  <si>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</si>
  <si>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</si>
  <si>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</si>
  <si>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</si>
  <si>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</si>
  <si>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</si>
  <si>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</si>
  <si>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</si>
  <si>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</si>
  <si>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</si>
  <si>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</si>
  <si>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</si>
  <si>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</si>
  <si>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</si>
  <si>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</si>
  <si>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</si>
  <si>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</si>
  <si>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</si>
  <si>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</si>
  <si>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</si>
  <si>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</si>
  <si>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</si>
  <si>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</si>
  <si>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</si>
  <si>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</si>
  <si>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</si>
  <si>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</si>
  <si>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</si>
  <si>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</si>
  <si>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</si>
  <si>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</si>
  <si>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</si>
  <si>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</si>
  <si>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</si>
  <si>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</si>
  <si>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</si>
  <si>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</si>
  <si>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</si>
  <si>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</si>
  <si>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</si>
  <si>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</si>
  <si>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</si>
  <si>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</si>
  <si>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</si>
  <si>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</si>
  <si>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</si>
  <si>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</si>
  <si>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</si>
  <si>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</si>
  <si>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</si>
  <si>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</si>
  <si>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</si>
  <si>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</si>
  <si>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</si>
  <si>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</si>
  <si>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</si>
  <si>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</si>
  <si>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</si>
  <si>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</si>
  <si>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</si>
  <si>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</si>
  <si>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</si>
  <si>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</si>
  <si>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</si>
  <si>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</si>
  <si>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</si>
  <si>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</si>
  <si>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</si>
  <si>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</si>
  <si>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</si>
  <si>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</si>
  <si>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</si>
  <si>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</si>
  <si>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</si>
  <si>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</si>
  <si>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</si>
  <si>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</si>
  <si>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</si>
  <si>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</si>
  <si>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</si>
  <si>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</si>
  <si>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</si>
  <si>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</si>
  <si>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</si>
  <si>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</si>
  <si>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</si>
  <si>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</si>
  <si>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</si>
  <si>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</si>
  <si>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</si>
  <si>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</si>
  <si>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</si>
  <si>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</si>
  <si>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</si>
  <si>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</si>
  <si>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</si>
  <si>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</si>
  <si>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</si>
  <si>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</si>
  <si>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</si>
  <si>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</si>
  <si>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</si>
  <si>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</si>
  <si>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</si>
  <si>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</si>
  <si>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</si>
  <si>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</si>
  <si>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</si>
  <si>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</si>
  <si>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</si>
  <si>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</si>
  <si>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</si>
  <si>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</si>
  <si>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</si>
  <si>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</si>
  <si>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</si>
  <si>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</si>
  <si>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</si>
  <si>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</si>
  <si>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</si>
  <si>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</si>
  <si>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</si>
  <si>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</si>
  <si>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</si>
  <si>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</si>
  <si>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</si>
  <si>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</si>
  <si>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</si>
  <si>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</si>
  <si>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</si>
  <si>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</si>
  <si>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</si>
  <si>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</si>
  <si>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</si>
  <si>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</si>
  <si>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</si>
  <si>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</si>
  <si>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</si>
  <si>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</si>
  <si>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</si>
  <si>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</si>
  <si>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</si>
  <si>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</si>
  <si>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</si>
  <si>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</si>
  <si>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</si>
  <si>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</si>
  <si>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</si>
  <si>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</si>
  <si>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</si>
  <si>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</si>
  <si>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</si>
  <si>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</si>
  <si>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</si>
  <si>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</si>
  <si>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</si>
  <si>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</si>
  <si>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</si>
  <si>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</si>
  <si>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</si>
  <si>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</si>
  <si>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</si>
  <si>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</si>
  <si>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</si>
  <si>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</si>
  <si>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</si>
  <si>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</si>
  <si>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</si>
  <si>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</si>
  <si>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</si>
  <si>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</si>
  <si>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</si>
  <si>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</si>
  <si>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</si>
  <si>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</si>
  <si>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</si>
  <si>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</si>
  <si>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</si>
  <si>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</si>
  <si>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</si>
  <si>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</si>
  <si>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</si>
  <si>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</si>
  <si>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</si>
  <si>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</si>
  <si>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</si>
  <si>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</si>
  <si>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</si>
  <si>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</si>
  <si>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</si>
  <si>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</si>
  <si>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</si>
  <si>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</si>
  <si>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</si>
  <si>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</si>
  <si>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</si>
  <si>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</si>
  <si>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</si>
  <si>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</si>
  <si>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</si>
  <si>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</si>
  <si>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</si>
  <si>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</si>
  <si>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</si>
  <si>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</si>
  <si>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</si>
  <si>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</si>
  <si>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</si>
  <si>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</si>
  <si>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</si>
  <si>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</si>
  <si>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</si>
  <si>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</si>
  <si>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</si>
  <si>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</si>
  <si>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</si>
  <si>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</si>
  <si>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</si>
  <si>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</si>
  <si>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</si>
  <si>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</si>
  <si>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</si>
  <si>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</si>
  <si>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</si>
  <si>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</si>
  <si>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</si>
  <si>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</si>
  <si>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</si>
  <si>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</si>
  <si>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</si>
  <si>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</si>
  <si>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</si>
  <si>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</si>
  <si>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</si>
  <si>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</si>
  <si>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</si>
  <si>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</si>
  <si>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</si>
  <si>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</si>
  <si>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</si>
  <si>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</si>
  <si>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</si>
  <si>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</si>
  <si>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</si>
  <si>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</si>
  <si>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</si>
  <si>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</si>
  <si>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</si>
  <si>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</si>
  <si>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</si>
  <si>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</si>
  <si>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</si>
  <si>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</si>
  <si>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</si>
  <si>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</si>
  <si>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</si>
  <si>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</si>
  <si>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</si>
  <si>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</si>
  <si>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</si>
  <si>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</si>
  <si>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</si>
  <si>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</si>
  <si>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</si>
  <si>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</si>
  <si>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</si>
  <si>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</si>
  <si>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</si>
  <si>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</si>
  <si>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</si>
  <si>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</si>
  <si>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</si>
  <si>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</si>
  <si>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</si>
  <si>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</si>
  <si>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</si>
  <si>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</si>
  <si>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</si>
  <si>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</si>
  <si>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</si>
  <si>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</si>
  <si>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</si>
  <si>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</si>
  <si>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</si>
  <si>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</si>
  <si>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</si>
  <si>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</si>
  <si>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</si>
  <si>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</si>
  <si>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</si>
  <si>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</si>
  <si>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</si>
  <si>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</si>
  <si>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</si>
  <si>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</si>
  <si>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</si>
  <si>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</si>
  <si>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</si>
  <si>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</si>
  <si>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</si>
  <si>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</si>
  <si>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</si>
  <si>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</si>
  <si>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</si>
  <si>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</si>
  <si>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</si>
  <si>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</si>
  <si>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</si>
  <si>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</si>
  <si>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</si>
  <si>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</si>
  <si>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</si>
  <si>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</si>
  <si>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</si>
  <si>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</si>
  <si>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</si>
  <si>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</si>
  <si>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</si>
  <si>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</si>
  <si>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</si>
  <si>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</si>
  <si>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</si>
  <si>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</si>
  <si>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</si>
  <si>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</si>
  <si>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</si>
  <si>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</si>
  <si>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</si>
  <si>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</si>
  <si>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</si>
  <si>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</si>
  <si>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</si>
  <si>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</si>
  <si>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</si>
  <si>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</si>
  <si>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</si>
  <si>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</si>
  <si>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</si>
  <si>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</si>
  <si>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</si>
  <si>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</si>
  <si>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</si>
  <si>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</si>
  <si>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</si>
  <si>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</si>
  <si>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</si>
  <si>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</si>
  <si>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</si>
  <si>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</si>
  <si>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</si>
  <si>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</si>
  <si>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</si>
  <si>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</si>
  <si>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</si>
  <si>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</si>
  <si>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</si>
  <si>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</si>
  <si>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</si>
  <si>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</si>
  <si>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</si>
  <si>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</si>
  <si>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</si>
  <si>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</si>
  <si>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</si>
  <si>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</si>
  <si>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</si>
  <si>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</si>
  <si>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</si>
  <si>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</si>
  <si>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</si>
  <si>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</si>
  <si>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</si>
  <si>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</si>
  <si>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</si>
  <si>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</si>
  <si>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</si>
  <si>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</si>
  <si>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</si>
  <si>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</si>
  <si>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</si>
  <si>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</si>
  <si>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</si>
  <si>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</si>
  <si>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</si>
  <si>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</si>
  <si>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</si>
  <si>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</si>
  <si>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</si>
  <si>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</si>
  <si>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</si>
  <si>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</si>
  <si>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</si>
  <si>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</si>
  <si>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</si>
  <si>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</si>
  <si>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</si>
  <si>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</si>
  <si>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</si>
  <si>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</si>
  <si>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</si>
  <si>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</si>
  <si>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</si>
  <si>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</si>
  <si>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</si>
  <si>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</si>
  <si>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</si>
  <si>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</si>
  <si>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</si>
  <si>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</si>
  <si>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</si>
  <si>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</si>
  <si>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</si>
  <si>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</si>
  <si>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</si>
  <si>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</si>
  <si>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</si>
  <si>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</si>
  <si>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</si>
  <si>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</si>
  <si>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</si>
  <si>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</si>
  <si>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</si>
  <si>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</si>
  <si>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</si>
  <si>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</si>
  <si>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</si>
  <si>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</si>
  <si>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</si>
  <si>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</si>
  <si>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</si>
  <si>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</si>
  <si>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</si>
  <si>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</si>
  <si>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</si>
  <si>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</si>
  <si>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</si>
  <si>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</si>
  <si>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</si>
  <si>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</si>
  <si>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</si>
  <si>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</si>
  <si>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</si>
  <si>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</si>
  <si>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</si>
  <si>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</si>
  <si>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</si>
  <si>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</si>
  <si>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</si>
  <si>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</si>
  <si>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</si>
  <si>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</si>
  <si>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</si>
  <si>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</si>
  <si>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</si>
  <si>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</si>
  <si>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</si>
  <si>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</si>
  <si>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</si>
  <si>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</si>
  <si>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</si>
  <si>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</si>
  <si>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</si>
  <si>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</si>
  <si>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</si>
  <si>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</si>
  <si>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</si>
  <si>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</si>
  <si>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</si>
  <si>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</si>
  <si>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</si>
  <si>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</si>
  <si>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</si>
  <si>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</si>
  <si>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</si>
  <si>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</si>
  <si>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</si>
  <si>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</si>
  <si>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</si>
  <si>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</si>
  <si>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</si>
  <si>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</si>
  <si>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</si>
  <si>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</si>
  <si>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</si>
  <si>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</si>
  <si>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</si>
  <si>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</si>
  <si>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</si>
  <si>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</si>
  <si>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</si>
  <si>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</si>
  <si>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</si>
  <si>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</si>
  <si>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</si>
  <si>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</si>
  <si>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</si>
  <si>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</si>
  <si>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</si>
  <si>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</si>
  <si>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</si>
  <si>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</si>
  <si>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</si>
  <si>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</si>
  <si>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</si>
  <si>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</si>
  <si>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</si>
  <si>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</si>
  <si>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</si>
  <si>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</si>
  <si>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</si>
  <si>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</si>
  <si>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</si>
  <si>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</si>
  <si>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</si>
  <si>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</si>
  <si>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</si>
  <si>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</si>
  <si>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</si>
  <si>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</si>
  <si>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</si>
  <si>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</si>
  <si>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</si>
  <si>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</si>
  <si>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</si>
  <si>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</si>
  <si>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</si>
  <si>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</si>
  <si>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</si>
  <si>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</si>
  <si>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</si>
  <si>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</si>
  <si>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</si>
  <si>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</si>
  <si>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</si>
  <si>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</si>
  <si>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</si>
  <si>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</si>
  <si>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</si>
  <si>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</si>
  <si>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</si>
  <si>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</si>
  <si>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</si>
  <si>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</si>
  <si>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</si>
  <si>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</si>
  <si>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</si>
  <si>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</si>
  <si>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</si>
  <si>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</si>
  <si>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</si>
  <si>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</si>
  <si>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</si>
  <si>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</si>
  <si>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</si>
  <si>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</si>
  <si>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</si>
  <si>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</si>
  <si>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</si>
  <si>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</si>
  <si>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</si>
  <si>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</si>
  <si>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</si>
  <si>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</si>
  <si>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</si>
  <si>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</si>
  <si>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</si>
  <si>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</si>
  <si>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</si>
  <si>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</si>
  <si>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</si>
  <si>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</si>
  <si>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</si>
  <si>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</si>
  <si>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</si>
  <si>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</si>
  <si>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</si>
  <si>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</si>
  <si>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</si>
  <si>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</si>
  <si>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</si>
  <si>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</si>
  <si>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</si>
  <si>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</si>
  <si>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</si>
  <si>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</si>
  <si>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</si>
  <si>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</si>
  <si>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</si>
  <si>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</si>
  <si>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</si>
  <si>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</si>
  <si>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</si>
  <si>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</si>
  <si>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</si>
  <si>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</si>
  <si>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</si>
  <si>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</si>
  <si>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</si>
  <si>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</si>
  <si>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</si>
  <si>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</si>
  <si>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</si>
  <si>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</si>
  <si>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</si>
  <si>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</si>
  <si>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</si>
  <si>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</si>
  <si>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</si>
  <si>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</si>
  <si>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</si>
  <si>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</si>
  <si>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</si>
  <si>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</si>
  <si>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</si>
  <si>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</si>
  <si>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</si>
  <si>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</si>
  <si>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</si>
  <si>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</si>
  <si>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</si>
  <si>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</si>
  <si>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</si>
  <si>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</si>
  <si>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</si>
  <si>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</si>
  <si>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</si>
  <si>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</si>
  <si>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</si>
  <si>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</si>
  <si>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</si>
  <si>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</si>
  <si>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</si>
  <si>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</si>
  <si>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</si>
  <si>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</si>
  <si>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</si>
  <si>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</si>
  <si>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</si>
  <si>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</si>
  <si>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</si>
  <si>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</si>
  <si>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</si>
  <si>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</si>
  <si>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</si>
  <si>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</si>
  <si>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</si>
  <si>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</si>
  <si>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</si>
  <si>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</si>
  <si>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</si>
  <si>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</si>
  <si>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</si>
  <si>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</si>
  <si>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</si>
  <si>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</si>
  <si>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</si>
  <si>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</si>
  <si>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</si>
  <si>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</si>
  <si>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</si>
  <si>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</si>
  <si>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</si>
  <si>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</si>
  <si>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</si>
  <si>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</si>
  <si>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</si>
  <si>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</si>
  <si>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</si>
  <si>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</si>
  <si>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</si>
  <si>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</si>
  <si>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</si>
  <si>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</si>
  <si>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</si>
  <si>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</si>
  <si>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</si>
  <si>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</si>
  <si>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</si>
  <si>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</si>
  <si>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</si>
  <si>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</si>
  <si>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</si>
  <si>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</si>
  <si>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</si>
  <si>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</si>
  <si>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</si>
  <si>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</si>
  <si>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</si>
  <si>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</si>
  <si>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</si>
  <si>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</si>
  <si>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</si>
  <si>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</si>
  <si>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</si>
  <si>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</si>
  <si>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</si>
  <si>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</si>
  <si>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</si>
  <si>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</si>
  <si>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</si>
  <si>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</si>
  <si>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</si>
  <si>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</si>
  <si>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</si>
  <si>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</si>
  <si>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</si>
  <si>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</si>
  <si>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</si>
  <si>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</si>
  <si>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</si>
  <si>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</si>
  <si>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</si>
  <si>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</si>
  <si>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</si>
  <si>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</si>
  <si>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</si>
  <si>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</si>
  <si>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</si>
  <si>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</si>
  <si>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</si>
  <si>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</si>
  <si>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</si>
  <si>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</si>
  <si>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</si>
  <si>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</si>
  <si>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</si>
  <si>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</si>
  <si>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</si>
  <si>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</si>
  <si>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</si>
  <si>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</si>
  <si>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</si>
  <si>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</si>
  <si>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</si>
  <si>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</si>
  <si>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</si>
  <si>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</si>
  <si>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</si>
  <si>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</si>
  <si>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</si>
  <si>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</si>
  <si>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</si>
  <si>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</si>
  <si>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</si>
  <si>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</si>
  <si>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</si>
  <si>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</si>
  <si>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</si>
  <si>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</si>
  <si>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</si>
  <si>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</si>
  <si>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</si>
  <si>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</si>
  <si>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</si>
  <si>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</si>
  <si>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</si>
  <si>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</si>
  <si>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</si>
  <si>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</si>
  <si>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</si>
  <si>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</si>
  <si>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</si>
  <si>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</si>
  <si>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</si>
  <si>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</si>
  <si>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</si>
  <si>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</si>
  <si>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</si>
  <si>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</si>
  <si>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</si>
  <si>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</si>
  <si>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</si>
  <si>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</si>
  <si>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</si>
  <si>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</si>
  <si>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</si>
  <si>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</si>
  <si>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</si>
  <si>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</si>
  <si>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</si>
  <si>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</si>
  <si>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</si>
  <si>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</si>
  <si>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</si>
  <si>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</si>
  <si>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</si>
  <si>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</si>
  <si>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</si>
  <si>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</si>
  <si>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</si>
  <si>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</si>
  <si>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</si>
  <si>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</si>
  <si>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</si>
  <si>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</si>
  <si>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</si>
  <si>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</si>
  <si>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</si>
  <si>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</si>
  <si>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</si>
  <si>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</si>
  <si>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</si>
  <si>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</si>
  <si>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</si>
  <si>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</si>
  <si>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</si>
  <si>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</si>
  <si>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</si>
  <si>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</si>
  <si>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</si>
  <si>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</si>
  <si>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</si>
  <si>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</si>
  <si>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</si>
  <si>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</si>
  <si>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</si>
  <si>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</si>
  <si>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</si>
  <si>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</si>
  <si>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</si>
  <si>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</si>
  <si>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</si>
  <si>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</si>
  <si>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</si>
  <si>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</si>
  <si>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</si>
  <si>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</si>
  <si>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</si>
  <si>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</si>
  <si>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</si>
  <si>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</si>
  <si>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</si>
  <si>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</si>
  <si>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</si>
  <si>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</si>
  <si>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</si>
  <si>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</si>
  <si>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</si>
  <si>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</si>
  <si>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</si>
  <si>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</si>
  <si>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</si>
  <si>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</si>
  <si>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</si>
  <si>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</si>
  <si>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</si>
  <si>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</si>
  <si>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</si>
  <si>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</si>
  <si>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</si>
  <si>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</si>
  <si>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</si>
  <si>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</si>
  <si>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</si>
  <si>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</si>
  <si>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</si>
  <si>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</si>
  <si>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</si>
  <si>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</si>
  <si>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</si>
  <si>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</si>
  <si>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</si>
  <si>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</si>
  <si>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</si>
  <si>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</si>
  <si>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</si>
  <si>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</si>
  <si>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</si>
  <si>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</si>
  <si>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</si>
  <si>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</si>
  <si>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</si>
  <si>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</si>
  <si>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</si>
  <si>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</si>
  <si>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</si>
  <si>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</si>
  <si>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</si>
  <si>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</si>
  <si>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</si>
  <si>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</si>
  <si>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</si>
  <si>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</si>
  <si>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</si>
  <si>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</si>
  <si>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</si>
  <si>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</si>
  <si>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</si>
  <si>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</si>
  <si>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</si>
  <si>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</si>
  <si>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</si>
  <si>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</si>
  <si>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</si>
  <si>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</si>
  <si>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</si>
  <si>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</si>
  <si>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</si>
  <si>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</si>
  <si>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</si>
  <si>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</si>
  <si>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</si>
  <si>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</si>
  <si>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</si>
  <si>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</si>
  <si>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</si>
  <si>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</si>
  <si>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</si>
  <si>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</si>
  <si>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</si>
  <si>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</si>
  <si>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</si>
  <si>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</si>
  <si>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</si>
  <si>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</si>
  <si>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</si>
  <si>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</si>
  <si>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</si>
  <si>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</si>
  <si>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</si>
  <si>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</si>
  <si>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</si>
  <si>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</si>
  <si>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</si>
  <si>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</si>
  <si>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</si>
  <si>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</si>
  <si>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</si>
  <si>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</si>
  <si>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</si>
  <si>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</si>
  <si>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</si>
  <si>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</si>
  <si>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</si>
  <si>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</si>
  <si>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</si>
  <si>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</si>
  <si>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</si>
  <si>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</si>
  <si>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</si>
  <si>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</si>
  <si>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</si>
  <si>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</si>
  <si>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</si>
  <si>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</si>
  <si>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</si>
  <si>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</si>
  <si>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</si>
  <si>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</si>
  <si>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</si>
  <si>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</si>
  <si>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</si>
  <si>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</si>
  <si>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</si>
  <si>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</si>
  <si>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</si>
  <si>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</si>
  <si>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</si>
  <si>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</si>
  <si>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</si>
  <si>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</si>
  <si>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</si>
  <si>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</si>
  <si>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</si>
  <si>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</si>
  <si>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</si>
  <si>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</si>
  <si>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</si>
  <si>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</si>
  <si>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</si>
  <si>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</si>
  <si>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</si>
  <si>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</si>
  <si>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</si>
  <si>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</si>
  <si>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</si>
  <si>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</si>
  <si>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</si>
  <si>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</si>
  <si>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</si>
  <si>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</si>
  <si>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</si>
  <si>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</si>
  <si>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</si>
  <si>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</si>
  <si>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</si>
  <si>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</si>
  <si>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</si>
  <si>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</si>
  <si>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</si>
  <si>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</si>
  <si>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</si>
  <si>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</si>
  <si>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</si>
  <si>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</si>
  <si>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</si>
  <si>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</si>
  <si>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</si>
  <si>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</si>
  <si>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</si>
  <si>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</si>
  <si>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</si>
  <si>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</si>
  <si>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</si>
  <si>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</si>
  <si>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</si>
  <si>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</si>
  <si>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</si>
  <si>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</si>
  <si>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</si>
  <si>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</si>
  <si>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</si>
  <si>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</si>
  <si>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</si>
  <si>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</si>
  <si>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</si>
  <si>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</si>
  <si>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</si>
  <si>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</si>
  <si>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</si>
  <si>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</si>
  <si>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</si>
  <si>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</si>
  <si>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</si>
  <si>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</si>
  <si>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</si>
  <si>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</si>
  <si>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</si>
  <si>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</si>
  <si>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</si>
  <si>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</si>
  <si>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</si>
  <si>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</si>
  <si>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</si>
  <si>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</si>
  <si>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</si>
  <si>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</si>
  <si>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</si>
  <si>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</si>
  <si>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</si>
  <si>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</si>
  <si>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</si>
  <si>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</si>
  <si>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</si>
  <si>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</si>
  <si>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</si>
  <si>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</si>
  <si>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</si>
  <si>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</si>
  <si>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</si>
  <si>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</si>
  <si>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</si>
  <si>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</si>
  <si>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</si>
  <si>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</si>
  <si>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</si>
  <si>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</si>
  <si>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</si>
  <si>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</si>
  <si>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</si>
  <si>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</si>
  <si>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</si>
  <si>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</si>
  <si>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</si>
  <si>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</si>
  <si>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</si>
  <si>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</si>
  <si>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</si>
  <si>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</si>
  <si>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</si>
  <si>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</si>
  <si>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</si>
  <si>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</si>
  <si>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</si>
  <si>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</si>
  <si>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</si>
  <si>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</si>
  <si>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</si>
  <si>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</si>
  <si>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</si>
  <si>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</si>
  <si>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</si>
  <si>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</si>
  <si>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</si>
  <si>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</si>
  <si>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</si>
  <si>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</si>
  <si>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</si>
  <si>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</si>
  <si>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</si>
  <si>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</si>
  <si>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</si>
  <si>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</si>
  <si>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</si>
  <si>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</si>
  <si>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</si>
  <si>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</si>
  <si>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</si>
  <si>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</si>
  <si>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</si>
  <si>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</si>
  <si>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</si>
  <si>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</si>
  <si>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</si>
  <si>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</si>
  <si>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</si>
  <si>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</si>
  <si>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</si>
  <si>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</si>
  <si>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</si>
  <si>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</si>
  <si>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</si>
  <si>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</si>
  <si>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</si>
  <si>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</si>
  <si>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</si>
  <si>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</si>
  <si>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</si>
  <si>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</si>
  <si>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</si>
  <si>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</si>
  <si>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</si>
  <si>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</si>
  <si>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</si>
  <si>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</si>
  <si>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</si>
  <si>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</si>
  <si>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</si>
  <si>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</si>
  <si>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</si>
  <si>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</si>
  <si>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</si>
  <si>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</si>
  <si>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</si>
  <si>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</si>
  <si>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</si>
  <si>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</si>
  <si>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</si>
  <si>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</si>
  <si>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</si>
  <si>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</si>
  <si>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</si>
  <si>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</si>
  <si>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</si>
  <si>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</si>
  <si>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</si>
  <si>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</si>
  <si>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</si>
  <si>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</si>
  <si>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</si>
  <si>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</si>
  <si>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</si>
  <si>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</si>
  <si>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</si>
  <si>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</si>
  <si>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</si>
  <si>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</si>
  <si>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</si>
  <si>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</si>
  <si>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</si>
  <si>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</si>
  <si>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</si>
  <si>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</si>
  <si>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</si>
  <si>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</si>
  <si>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</si>
  <si>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</si>
  <si>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</si>
  <si>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</si>
  <si>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</si>
  <si>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</si>
  <si>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</si>
  <si>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</si>
  <si>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</si>
  <si>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</si>
  <si>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</si>
  <si>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</si>
  <si>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</si>
  <si>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</si>
  <si>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</si>
  <si>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</si>
  <si>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</si>
  <si>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</si>
  <si>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</si>
  <si>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</si>
  <si>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</si>
  <si>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</si>
  <si>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</si>
  <si>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</si>
  <si>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</si>
  <si>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</si>
  <si>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</si>
  <si>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</si>
  <si>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</si>
  <si>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</si>
  <si>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</si>
  <si>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</si>
  <si>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</si>
  <si>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</si>
  <si>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</si>
  <si>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</si>
  <si>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</si>
  <si>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</si>
  <si>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</si>
  <si>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</si>
  <si>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</si>
  <si>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</si>
  <si>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</si>
  <si>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</si>
  <si>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</si>
  <si>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</si>
  <si>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</si>
  <si>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</si>
  <si>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</si>
  <si>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</si>
  <si>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</si>
  <si>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</si>
  <si>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</si>
  <si>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</si>
  <si>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</si>
  <si>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</si>
  <si>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</si>
  <si>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</si>
  <si>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</si>
  <si>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</si>
  <si>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</si>
  <si>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</si>
  <si>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</si>
  <si>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</si>
  <si>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</si>
  <si>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</si>
  <si>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</si>
  <si>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</si>
  <si>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</si>
  <si>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</si>
  <si>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</si>
  <si>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</si>
  <si>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</si>
  <si>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</si>
  <si>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</si>
  <si>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</si>
  <si>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</si>
  <si>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</si>
  <si>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</si>
  <si>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</si>
  <si>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</si>
  <si>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</si>
  <si>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</si>
  <si>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</si>
  <si>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</si>
  <si>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</si>
  <si>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</si>
  <si>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</si>
  <si>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</si>
  <si>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</si>
  <si>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</si>
  <si>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</si>
  <si>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</si>
  <si>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</si>
  <si>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</si>
  <si>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</si>
  <si>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</si>
  <si>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</si>
  <si>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</si>
  <si>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</si>
  <si>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</si>
  <si>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</si>
  <si>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</si>
  <si>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</si>
  <si>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</si>
  <si>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</si>
  <si>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</si>
  <si>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</si>
  <si>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</si>
  <si>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</si>
  <si>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</si>
  <si>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</si>
  <si>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</si>
  <si>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</si>
  <si>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</si>
  <si>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</si>
  <si>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</si>
  <si>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</si>
  <si>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</si>
  <si>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</si>
  <si>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</si>
  <si>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</si>
  <si>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</si>
  <si>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</si>
  <si>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</si>
  <si>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</si>
  <si>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</si>
  <si>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</si>
  <si>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</si>
  <si>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</si>
  <si>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</si>
  <si>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</si>
  <si>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</si>
  <si>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</si>
  <si>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</si>
  <si>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</si>
  <si>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</si>
  <si>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</si>
  <si>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</si>
  <si>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</si>
  <si>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</si>
  <si>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</si>
  <si>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</si>
  <si>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</si>
  <si>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</si>
  <si>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</si>
  <si>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</si>
  <si>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</si>
  <si>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</si>
  <si>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</si>
  <si>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</si>
  <si>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</si>
  <si>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</si>
  <si>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</si>
  <si>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</si>
  <si>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</si>
  <si>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</si>
  <si>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</si>
  <si>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</si>
  <si>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</si>
  <si>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</si>
  <si>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</si>
  <si>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</si>
  <si>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</si>
  <si>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</si>
  <si>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</si>
  <si>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</si>
  <si>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</si>
  <si>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</si>
  <si>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</si>
  <si>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</si>
  <si>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</si>
  <si>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</si>
  <si>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</si>
  <si>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</si>
  <si>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</si>
  <si>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</si>
  <si>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</si>
  <si>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</si>
  <si>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</si>
  <si>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</si>
  <si>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</si>
  <si>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</si>
  <si>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</si>
  <si>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</si>
  <si>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</si>
  <si>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</si>
  <si>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</si>
  <si>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</si>
  <si>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</si>
  <si>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</si>
  <si>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</si>
  <si>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</si>
  <si>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</si>
  <si>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</si>
  <si>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</si>
  <si>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</si>
  <si>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</si>
  <si>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</si>
  <si>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</si>
  <si>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</si>
  <si>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</si>
  <si>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</si>
  <si>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</si>
  <si>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</si>
  <si>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</si>
  <si>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</si>
  <si>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</si>
  <si>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</si>
  <si>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</si>
  <si>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</si>
  <si>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</si>
  <si>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</si>
  <si>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</si>
  <si>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</si>
  <si>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</si>
  <si>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</si>
  <si>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</si>
  <si>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</si>
  <si>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</si>
  <si>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</si>
  <si>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</si>
  <si>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</si>
  <si>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</si>
  <si>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</si>
  <si>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</si>
  <si>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</si>
  <si>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</si>
  <si>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</si>
  <si>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</si>
  <si>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</si>
  <si>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</si>
  <si>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</si>
  <si>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</si>
  <si>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</si>
  <si>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</si>
  <si>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</si>
  <si>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</si>
  <si>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</si>
  <si>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</si>
  <si>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</si>
  <si>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</si>
  <si>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</si>
  <si>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</si>
  <si>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</si>
  <si>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</si>
  <si>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</si>
  <si>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</si>
  <si>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</si>
  <si>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</si>
  <si>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</si>
  <si>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</si>
  <si>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</si>
  <si>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</si>
  <si>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</si>
  <si>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</si>
  <si>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</si>
  <si>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</si>
  <si>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</si>
  <si>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</si>
  <si>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</si>
  <si>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</si>
  <si>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</si>
  <si>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</si>
  <si>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</si>
  <si>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</si>
  <si>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</si>
  <si>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</si>
  <si>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</si>
  <si>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</si>
  <si>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</si>
  <si>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</si>
  <si>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</si>
  <si>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</si>
  <si>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</si>
  <si>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</si>
  <si>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</si>
  <si>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</si>
  <si>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</si>
  <si>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</si>
  <si>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</si>
  <si>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</si>
  <si>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</si>
  <si>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</si>
  <si>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</si>
  <si>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</si>
  <si>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</si>
  <si>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</si>
  <si>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</si>
  <si>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</si>
  <si>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</si>
  <si>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</si>
  <si>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</si>
  <si>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</si>
  <si>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</si>
  <si>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</si>
  <si>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</si>
  <si>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</si>
  <si>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</si>
  <si>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</si>
  <si>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</si>
  <si>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</si>
  <si>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</si>
  <si>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</si>
  <si>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</si>
  <si>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</si>
  <si>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</si>
  <si>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</si>
  <si>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</si>
  <si>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</si>
  <si>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</si>
  <si>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</si>
  <si>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</si>
  <si>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</si>
  <si>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</si>
  <si>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</si>
  <si>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</si>
  <si>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</si>
  <si>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</si>
  <si>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</si>
  <si>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</si>
  <si>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</si>
  <si>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</si>
  <si>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</si>
  <si>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</si>
  <si>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</si>
  <si>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</si>
  <si>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</si>
  <si>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</si>
  <si>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</si>
  <si>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</si>
  <si>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</si>
  <si>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</si>
  <si>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</si>
  <si>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</si>
  <si>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</si>
  <si>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</si>
  <si>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</si>
  <si>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</si>
  <si>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</si>
  <si>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</si>
  <si>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</si>
  <si>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</si>
  <si>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</si>
  <si>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</si>
  <si>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</si>
  <si>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</si>
  <si>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</si>
  <si>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</si>
  <si>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</si>
  <si>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</si>
  <si>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</si>
  <si>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</si>
  <si>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</si>
  <si>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</si>
  <si>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</si>
  <si>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</si>
  <si>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</si>
  <si>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</si>
  <si>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</si>
  <si>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</si>
  <si>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</si>
  <si>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</si>
  <si>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</si>
  <si>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</si>
  <si>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</si>
  <si>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</si>
  <si>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</si>
  <si>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</si>
  <si>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</si>
  <si>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</si>
  <si>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</si>
  <si>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</si>
  <si>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</si>
  <si>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</si>
  <si>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</si>
  <si>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</si>
  <si>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</si>
  <si>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</si>
  <si>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</si>
  <si>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</si>
  <si>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</si>
  <si>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</si>
  <si>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</si>
  <si>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</si>
  <si>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</si>
  <si>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</si>
  <si>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</si>
  <si>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</si>
  <si>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</si>
  <si>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</si>
  <si>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</si>
  <si>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</si>
  <si>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</si>
  <si>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</si>
  <si>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</si>
  <si>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</si>
  <si>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</si>
  <si>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</si>
  <si>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</si>
  <si>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</si>
  <si>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</si>
  <si>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</si>
  <si>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</si>
  <si>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</si>
  <si>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</si>
  <si>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</si>
  <si>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</si>
  <si>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</si>
  <si>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</si>
  <si>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</si>
  <si>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</si>
  <si>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</si>
  <si>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</si>
  <si>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</si>
  <si>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</si>
  <si>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</si>
  <si>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</si>
  <si>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</si>
  <si>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</si>
  <si>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</si>
  <si>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</si>
  <si>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</si>
  <si>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</si>
  <si>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</si>
  <si>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</si>
  <si>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</si>
  <si>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</si>
  <si>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</si>
  <si>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</si>
  <si>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</si>
  <si>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</si>
  <si>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</si>
  <si>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</si>
  <si>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</si>
  <si>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</si>
  <si>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</si>
  <si>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</si>
  <si>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</si>
  <si>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</si>
  <si>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</si>
  <si>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</si>
  <si>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</si>
  <si>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</si>
  <si>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</si>
  <si>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</si>
  <si>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</si>
  <si>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</si>
  <si>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</si>
  <si>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</si>
  <si>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</si>
  <si>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</si>
  <si>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</si>
  <si>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</si>
  <si>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</si>
  <si>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</si>
  <si>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</si>
  <si>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</si>
  <si>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</si>
  <si>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</si>
  <si>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</si>
  <si>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</si>
  <si>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</si>
  <si>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</si>
  <si>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</si>
  <si>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</si>
  <si>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</si>
  <si>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</si>
  <si>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</si>
  <si>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</si>
  <si>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</si>
  <si>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</si>
  <si>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</si>
  <si>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</si>
  <si>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</si>
  <si>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</si>
  <si>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</si>
  <si>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</si>
  <si>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</si>
  <si>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</si>
  <si>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</si>
  <si>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</si>
  <si>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</si>
  <si>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</si>
  <si>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</si>
  <si>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</si>
  <si>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</si>
  <si>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</si>
  <si>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</si>
  <si>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</si>
  <si>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</si>
  <si>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</si>
  <si>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</si>
  <si>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</si>
  <si>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</si>
  <si>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</si>
  <si>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</si>
  <si>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</si>
  <si>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</si>
  <si>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</si>
  <si>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</si>
  <si>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</si>
  <si>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</si>
  <si>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</si>
  <si>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</si>
  <si>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</si>
  <si>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</si>
  <si>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</si>
  <si>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</si>
  <si>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</si>
  <si>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</si>
  <si>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</si>
  <si>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</si>
  <si>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</si>
  <si>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</si>
  <si>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</si>
  <si>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</si>
  <si>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</si>
  <si>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</si>
  <si>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</si>
  <si>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</si>
  <si>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</si>
  <si>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</si>
  <si>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</si>
  <si>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</si>
  <si>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</si>
  <si>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</si>
  <si>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</si>
  <si>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</si>
  <si>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</si>
  <si>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</si>
  <si>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</si>
  <si>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</si>
  <si>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</si>
  <si>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</si>
  <si>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</si>
  <si>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</si>
  <si>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</si>
  <si>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</si>
  <si>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</si>
  <si>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</si>
  <si>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</si>
  <si>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</si>
  <si>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</si>
  <si>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</si>
  <si>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</si>
  <si>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</si>
  <si>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</si>
  <si>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</si>
  <si>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</si>
  <si>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</si>
  <si>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</si>
  <si>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</si>
  <si>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</si>
  <si>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</si>
  <si>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</si>
  <si>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</si>
  <si>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</si>
  <si>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</si>
  <si>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</si>
  <si>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</si>
  <si>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</si>
  <si>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</si>
  <si>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</si>
  <si>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</si>
  <si>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</si>
  <si>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</si>
  <si>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</si>
  <si>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</si>
  <si>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</si>
  <si>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</si>
  <si>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</si>
  <si>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</si>
  <si>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</si>
  <si>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</si>
  <si>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</si>
  <si>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</si>
  <si>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</si>
  <si>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</si>
  <si>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</si>
  <si>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</si>
  <si>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</si>
  <si>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</si>
  <si>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</si>
  <si>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</si>
  <si>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</si>
  <si>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</si>
  <si>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</si>
  <si>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</si>
  <si>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</si>
  <si>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</si>
  <si>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</si>
  <si>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</si>
  <si>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</si>
  <si>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</si>
  <si>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</si>
  <si>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</si>
  <si>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</si>
  <si>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</si>
  <si>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</si>
  <si>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</si>
  <si>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</si>
  <si>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</si>
  <si>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</si>
  <si>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</si>
  <si>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</si>
  <si>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</si>
  <si>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</si>
  <si>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</si>
  <si>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</si>
  <si>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</si>
  <si>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</si>
  <si>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</si>
  <si>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</si>
  <si>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</si>
  <si>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</si>
  <si>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</si>
  <si>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</si>
  <si>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</si>
  <si>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</si>
  <si>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</si>
  <si>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</si>
  <si>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</si>
  <si>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</si>
  <si>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</si>
  <si>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</si>
  <si>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</si>
  <si>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</si>
  <si>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</si>
  <si>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</si>
  <si>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</si>
  <si>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</si>
  <si>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</si>
  <si>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</si>
  <si>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</si>
  <si>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</si>
  <si>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</si>
  <si>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</si>
  <si>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</si>
  <si>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</si>
  <si>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</si>
  <si>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</si>
  <si>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</si>
  <si>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</si>
  <si>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</si>
  <si>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</si>
  <si>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</si>
  <si>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</si>
  <si>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</si>
  <si>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</si>
  <si>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</si>
  <si>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</si>
  <si>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</si>
  <si>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</si>
  <si>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</si>
  <si>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</si>
  <si>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</si>
  <si>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</si>
  <si>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</si>
  <si>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</si>
  <si>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</si>
  <si>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</si>
  <si>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</si>
  <si>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</si>
  <si>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</si>
  <si>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</si>
  <si>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</si>
  <si>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</si>
  <si>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</si>
  <si>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</si>
  <si>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</si>
  <si>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</si>
  <si>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</si>
  <si>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</si>
  <si>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</si>
  <si>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</si>
  <si>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</si>
  <si>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</si>
  <si>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</si>
  <si>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</si>
  <si>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</si>
  <si>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</si>
  <si>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</si>
  <si>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</si>
  <si>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</si>
  <si>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</si>
  <si>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</si>
  <si>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</si>
  <si>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</si>
  <si>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</si>
  <si>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</si>
  <si>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</si>
  <si>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</si>
  <si>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</si>
  <si>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</si>
  <si>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</si>
  <si>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</si>
  <si>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</si>
  <si>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</si>
  <si>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</si>
  <si>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</si>
  <si>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</si>
  <si>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</si>
  <si>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</si>
  <si>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</si>
  <si>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</si>
  <si>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</si>
  <si>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</si>
  <si>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</si>
  <si>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</si>
  <si>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</si>
  <si>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</si>
  <si>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</si>
  <si>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</si>
  <si>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</si>
  <si>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</si>
  <si>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</si>
  <si>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</si>
  <si>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</si>
  <si>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</si>
  <si>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</si>
  <si>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</si>
  <si>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</si>
  <si>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</si>
  <si>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</si>
  <si>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</si>
  <si>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</si>
  <si>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</si>
  <si>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</si>
  <si>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</si>
  <si>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</si>
  <si>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</si>
  <si>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</si>
  <si>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</si>
  <si>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</si>
  <si>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</si>
  <si>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</si>
  <si>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</si>
  <si>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</si>
  <si>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</si>
  <si>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</si>
  <si>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</si>
  <si>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</si>
  <si>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</si>
  <si>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</si>
  <si>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</si>
  <si>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</si>
  <si>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</si>
  <si>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</si>
  <si>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</si>
  <si>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</si>
  <si>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</si>
  <si>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</si>
  <si>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</si>
  <si>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</si>
  <si>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</si>
  <si>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</si>
  <si>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</si>
  <si>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</si>
  <si>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</si>
  <si>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</si>
  <si>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</si>
  <si>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</si>
  <si>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</si>
  <si>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</si>
  <si>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</si>
  <si>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</si>
  <si>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</si>
  <si>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</si>
  <si>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</si>
  <si>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</si>
  <si>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</si>
  <si>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</si>
  <si>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</si>
  <si>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</si>
  <si>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</si>
  <si>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</si>
  <si>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</si>
  <si>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</si>
  <si>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</si>
  <si>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</si>
  <si>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</si>
  <si>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</si>
  <si>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</si>
  <si>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</si>
  <si>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</si>
  <si>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</si>
  <si>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</si>
  <si>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</si>
  <si>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</si>
  <si>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</si>
  <si>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</si>
  <si>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</si>
  <si>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</si>
  <si>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</si>
  <si>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</si>
  <si>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</si>
  <si>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</si>
  <si>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</si>
  <si>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</si>
  <si>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</si>
  <si>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</si>
  <si>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</si>
  <si>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</si>
  <si>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</si>
  <si>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</si>
  <si>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</si>
  <si>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</si>
  <si>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</si>
  <si>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</si>
  <si>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</si>
  <si>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</si>
  <si>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</si>
  <si>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</si>
  <si>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</si>
  <si>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</si>
  <si>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</si>
  <si>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</si>
  <si>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</si>
  <si>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</si>
  <si>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</si>
  <si>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</si>
  <si>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</si>
  <si>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</si>
  <si>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</si>
  <si>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</si>
  <si>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</si>
  <si>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</si>
  <si>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</si>
  <si>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</si>
  <si>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</si>
  <si>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</si>
  <si>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</si>
  <si>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</si>
  <si>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</si>
  <si>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</si>
  <si>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</si>
  <si>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</si>
  <si>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</si>
  <si>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</si>
  <si>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</si>
  <si>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</si>
  <si>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</si>
  <si>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</si>
  <si>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</si>
  <si>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</si>
  <si>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</si>
  <si>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</si>
  <si>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</si>
  <si>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</si>
  <si>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</si>
  <si>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</si>
  <si>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</si>
  <si>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</si>
  <si>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</si>
  <si>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</si>
  <si>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</si>
  <si>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</si>
  <si>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</si>
  <si>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</si>
  <si>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</si>
  <si>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</si>
  <si>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</si>
  <si>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</si>
  <si>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</si>
  <si>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</si>
  <si>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</si>
  <si>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</si>
  <si>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</si>
  <si>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</si>
  <si>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</si>
  <si>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</si>
  <si>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</si>
  <si>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</si>
  <si>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</si>
  <si>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</si>
  <si>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</si>
  <si>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</si>
  <si>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</si>
  <si>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</si>
  <si>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</si>
  <si>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</si>
  <si>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</si>
  <si>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</si>
  <si>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</si>
  <si>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</si>
  <si>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</si>
  <si>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</si>
  <si>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</si>
  <si>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</si>
  <si>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</si>
  <si>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</si>
  <si>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</si>
  <si>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</si>
  <si>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</si>
  <si>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</si>
  <si>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</si>
  <si>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</si>
  <si>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</si>
  <si>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</si>
  <si>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</si>
  <si>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</si>
  <si>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</si>
  <si>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</si>
  <si>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</si>
  <si>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</si>
  <si>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</si>
  <si>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</si>
  <si>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</si>
  <si>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</si>
  <si>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</si>
  <si>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</si>
  <si>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</si>
  <si>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</si>
  <si>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</si>
  <si>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</si>
  <si>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</si>
  <si>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</si>
  <si>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</si>
  <si>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</si>
  <si>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</si>
  <si>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</si>
  <si>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</si>
  <si>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</si>
  <si>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</si>
  <si>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</si>
  <si>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</si>
  <si>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</si>
  <si>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</si>
  <si>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</si>
  <si>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</si>
  <si>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</si>
  <si>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</si>
  <si>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</si>
  <si>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</si>
  <si>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</si>
  <si>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</si>
  <si>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</si>
  <si>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</si>
  <si>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</si>
  <si>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</si>
  <si>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</si>
  <si>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</si>
  <si>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</si>
  <si>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</si>
  <si>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</si>
  <si>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</si>
  <si>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</si>
  <si>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</si>
  <si>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</si>
  <si>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</si>
  <si>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</si>
  <si>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</si>
  <si>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</si>
  <si>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</si>
  <si>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</si>
  <si>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</si>
  <si>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</si>
  <si>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</si>
  <si>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</si>
  <si>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</si>
  <si>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</si>
  <si>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</si>
  <si>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</si>
  <si>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</si>
  <si>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</si>
  <si>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</si>
  <si>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</si>
  <si>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</si>
  <si>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</si>
  <si>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</si>
  <si>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</si>
  <si>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</si>
  <si>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</si>
  <si>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</si>
  <si>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</si>
  <si>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</si>
  <si>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</si>
  <si>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</si>
  <si>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</si>
  <si>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</si>
  <si>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</si>
  <si>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</si>
  <si>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</si>
  <si>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</si>
  <si>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</si>
  <si>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</si>
  <si>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</si>
  <si>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</si>
  <si>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</si>
  <si>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</si>
  <si>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</si>
  <si>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</si>
  <si>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</si>
  <si>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</si>
  <si>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</si>
  <si>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</si>
  <si>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</si>
  <si>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</si>
  <si>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</si>
  <si>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</si>
  <si>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</si>
  <si>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</si>
  <si>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</si>
  <si>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</si>
  <si>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</si>
  <si>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</si>
  <si>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</si>
  <si>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</si>
  <si>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</si>
  <si>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</si>
  <si>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</si>
  <si>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</si>
  <si>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</si>
  <si>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</si>
  <si>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</si>
  <si>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</si>
  <si>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</si>
  <si>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</si>
  <si>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</si>
  <si>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</si>
  <si>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</si>
  <si>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</si>
  <si>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</si>
  <si>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</si>
  <si>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</si>
  <si>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</si>
  <si>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</si>
  <si>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</si>
  <si>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</si>
  <si>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</si>
  <si>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</si>
  <si>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</si>
  <si>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</si>
  <si>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</si>
  <si>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</si>
  <si>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</si>
  <si>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</si>
  <si>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</si>
  <si>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</si>
  <si>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</si>
  <si>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</si>
  <si>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</si>
  <si>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</si>
  <si>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</si>
  <si>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</si>
  <si>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</si>
  <si>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</si>
  <si>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</si>
  <si>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</si>
  <si>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</si>
  <si>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</si>
  <si>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</si>
  <si>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</si>
  <si>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</si>
  <si>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</si>
  <si>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</si>
  <si>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</si>
  <si>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</si>
  <si>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</si>
  <si>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</si>
  <si>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</si>
  <si>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</si>
  <si>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</si>
  <si>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</si>
  <si>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</si>
  <si>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</si>
  <si>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</si>
  <si>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</si>
  <si>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</si>
  <si>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</si>
  <si>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</si>
  <si>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</si>
  <si>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</si>
  <si>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</si>
  <si>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</si>
  <si>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</si>
  <si>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</si>
  <si>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</si>
  <si>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</si>
  <si>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</si>
  <si>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</si>
  <si>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</si>
  <si>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</si>
  <si>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</si>
  <si>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</si>
  <si>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</si>
  <si>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</si>
  <si>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</si>
  <si>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</si>
  <si>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</si>
  <si>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</si>
  <si>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</si>
  <si>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</si>
  <si>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</si>
  <si>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</si>
  <si>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</si>
  <si>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</si>
  <si>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</si>
  <si>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</si>
  <si>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</si>
  <si>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</si>
  <si>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</si>
  <si>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</si>
  <si>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</si>
  <si>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</si>
  <si>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</si>
  <si>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</si>
  <si>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</si>
  <si>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</si>
  <si>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</si>
  <si>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</si>
  <si>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</si>
  <si>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</si>
  <si>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</si>
  <si>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</si>
  <si>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</si>
  <si>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</si>
  <si>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</si>
  <si>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</si>
  <si>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</si>
  <si>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</si>
  <si>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</si>
  <si>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</si>
  <si>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</si>
  <si>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</si>
  <si>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</si>
  <si>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</si>
  <si>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</si>
  <si>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</si>
  <si>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</si>
  <si>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</si>
  <si>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</si>
  <si>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</si>
  <si>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</si>
  <si>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</si>
  <si>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</si>
  <si>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</si>
  <si>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</si>
  <si>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</si>
  <si>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</si>
  <si>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</si>
  <si>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</si>
  <si>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</si>
  <si>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</si>
  <si>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</si>
  <si>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</si>
  <si>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</si>
  <si>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</si>
  <si>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</si>
  <si>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</si>
  <si>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</si>
  <si>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</si>
  <si>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</si>
  <si>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</si>
  <si>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</si>
  <si>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</si>
  <si>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</si>
  <si>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</si>
  <si>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</si>
  <si>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</si>
  <si>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</si>
  <si>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</si>
  <si>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</si>
  <si>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</si>
  <si>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</si>
  <si>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</si>
  <si>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</si>
  <si>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</si>
  <si>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</si>
  <si>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</si>
  <si>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</si>
  <si>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</si>
  <si>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</si>
  <si>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</si>
  <si>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</si>
  <si>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</si>
  <si>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</si>
  <si>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</si>
  <si>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</si>
  <si>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</si>
  <si>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</si>
  <si>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</si>
  <si>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</si>
  <si>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</si>
  <si>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</si>
  <si>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</si>
  <si>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</si>
  <si>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</si>
  <si>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</si>
  <si>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</si>
  <si>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</si>
  <si>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</si>
  <si>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</si>
  <si>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</si>
  <si>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</si>
  <si>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</si>
  <si>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</si>
  <si>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</si>
  <si>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</si>
  <si>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</si>
  <si>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</si>
  <si>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</si>
  <si>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</si>
  <si>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</si>
  <si>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</si>
  <si>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</si>
  <si>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</si>
  <si>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</si>
  <si>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</si>
  <si>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</si>
  <si>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</si>
  <si>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</si>
  <si>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</si>
  <si>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</si>
  <si>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</si>
  <si>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</si>
  <si>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</si>
  <si>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</si>
  <si>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</si>
  <si>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</si>
  <si>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</si>
  <si>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</si>
  <si>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</si>
  <si>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</si>
  <si>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</si>
  <si>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</si>
  <si>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</si>
  <si>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</si>
  <si>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</si>
  <si>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</si>
  <si>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</si>
  <si>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</si>
  <si>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</si>
  <si>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</si>
  <si>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</si>
  <si>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</si>
  <si>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</si>
  <si>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</si>
  <si>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</si>
  <si>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</si>
  <si>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</si>
  <si>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</si>
  <si>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</si>
  <si>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</si>
  <si>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</si>
  <si>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</si>
  <si>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</si>
  <si>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</si>
  <si>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</si>
  <si>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</si>
  <si>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</si>
  <si>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</si>
  <si>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</si>
  <si>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</si>
  <si>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</si>
  <si>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</si>
  <si>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</si>
  <si>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</si>
  <si>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</si>
  <si>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</si>
  <si>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</si>
  <si>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</si>
  <si>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</si>
  <si>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</si>
  <si>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</si>
  <si>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</si>
  <si>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</si>
  <si>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</si>
  <si>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</si>
  <si>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</si>
  <si>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</si>
  <si>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</si>
  <si>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</si>
  <si>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</si>
  <si>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</si>
  <si>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</si>
  <si>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</si>
  <si>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</si>
  <si>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</si>
  <si>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</si>
  <si>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</si>
  <si>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</si>
  <si>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</si>
  <si>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</si>
  <si>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</si>
  <si>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</si>
  <si>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</si>
  <si>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</si>
  <si>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</si>
  <si>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</si>
  <si>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</si>
  <si>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</si>
  <si>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</si>
  <si>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</si>
  <si>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</si>
  <si>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</si>
  <si>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</si>
  <si>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</si>
  <si>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</si>
  <si>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</si>
  <si>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</si>
  <si>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</si>
  <si>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</si>
  <si>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</si>
  <si>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</si>
  <si>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</si>
  <si>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</si>
  <si>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</si>
  <si>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</si>
  <si>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</si>
  <si>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</si>
  <si>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</si>
  <si>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</si>
  <si>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</si>
  <si>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</si>
  <si>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</si>
  <si>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</si>
  <si>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</si>
  <si>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</si>
  <si>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</si>
  <si>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</si>
  <si>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</si>
  <si>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</si>
  <si>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</si>
  <si>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</si>
  <si>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</si>
  <si>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</si>
  <si>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</si>
  <si>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</si>
  <si>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</si>
  <si>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</si>
  <si>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</si>
  <si>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</si>
  <si>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</si>
  <si>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</si>
  <si>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</si>
  <si>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</si>
  <si>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</si>
  <si>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</si>
  <si>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</si>
  <si>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</si>
  <si>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</si>
  <si>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</si>
  <si>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</si>
  <si>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</si>
  <si>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</si>
  <si>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</si>
  <si>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</si>
  <si>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</si>
  <si>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</si>
  <si>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</si>
  <si>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</si>
  <si>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</si>
  <si>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</si>
  <si>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</si>
  <si>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</si>
  <si>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</si>
  <si>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</si>
  <si>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</si>
  <si>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</si>
  <si>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</si>
  <si>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</si>
  <si>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</si>
  <si>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</si>
  <si>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</si>
  <si>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</si>
  <si>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</si>
  <si>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</si>
  <si>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</si>
  <si>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</si>
  <si>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</si>
  <si>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</si>
  <si>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</si>
  <si>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</si>
  <si>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</si>
  <si>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</si>
  <si>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</si>
  <si>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</si>
  <si>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</si>
  <si>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</si>
  <si>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</si>
  <si>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</si>
  <si>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</si>
  <si>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</si>
  <si>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</si>
  <si>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</si>
  <si>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</si>
  <si>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</si>
  <si>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</si>
  <si>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</si>
  <si>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</si>
  <si>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</si>
  <si>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</si>
  <si>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</si>
  <si>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</si>
  <si>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</si>
  <si>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</si>
  <si>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</si>
  <si>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</si>
  <si>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</si>
  <si>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</si>
  <si>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</si>
  <si>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</si>
  <si>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</si>
  <si>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</si>
  <si>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</si>
  <si>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</si>
  <si>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</si>
  <si>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</si>
  <si>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</si>
  <si>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</si>
  <si>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</si>
  <si>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</si>
  <si>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</si>
  <si>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</si>
  <si>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</si>
  <si>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</si>
  <si>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</si>
  <si>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</si>
  <si>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</si>
  <si>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</si>
  <si>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</si>
  <si>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</si>
  <si>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</si>
  <si>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</si>
  <si>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</si>
  <si>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</si>
  <si>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</si>
  <si>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</si>
  <si>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</si>
  <si>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</si>
  <si>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</si>
  <si>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</si>
  <si>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</si>
  <si>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</si>
  <si>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</si>
  <si>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</si>
  <si>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</si>
  <si>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</si>
  <si>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</si>
  <si>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</si>
  <si>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</si>
  <si>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</si>
  <si>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</si>
  <si>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</si>
  <si>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</si>
  <si>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</si>
  <si>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</si>
  <si>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</si>
  <si>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</si>
  <si>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</si>
  <si>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</si>
  <si>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</si>
  <si>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</si>
  <si>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</si>
  <si>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</si>
  <si>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</si>
  <si>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</si>
  <si>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</si>
  <si>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</si>
  <si>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</si>
  <si>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</si>
  <si>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</si>
  <si>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</si>
  <si>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</si>
  <si>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</si>
  <si>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</si>
  <si>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</si>
  <si>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</si>
  <si>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</si>
  <si>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</si>
  <si>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</si>
  <si>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</si>
  <si>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</si>
  <si>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</si>
  <si>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</si>
  <si>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</si>
  <si>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</si>
  <si>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</si>
  <si>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</si>
  <si>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</si>
  <si>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</si>
  <si>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</si>
  <si>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</si>
  <si>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</si>
  <si>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</si>
  <si>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</si>
  <si>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</si>
  <si>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</si>
  <si>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</si>
  <si>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</si>
  <si>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</si>
  <si>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</si>
  <si>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</si>
  <si>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</si>
  <si>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</si>
  <si>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</si>
  <si>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</si>
  <si>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</si>
  <si>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</si>
  <si>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</si>
  <si>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</si>
  <si>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</si>
  <si>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</si>
  <si>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</si>
  <si>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</si>
  <si>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</si>
  <si>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</si>
  <si>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</si>
  <si>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</si>
  <si>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</si>
  <si>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</si>
  <si>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</si>
  <si>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</si>
  <si>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</si>
  <si>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</si>
  <si>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</si>
  <si>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</si>
  <si>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</si>
  <si>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</si>
  <si>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</si>
  <si>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</si>
  <si>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</si>
  <si>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</si>
  <si>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</si>
  <si>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</si>
  <si>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</si>
  <si>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</si>
  <si>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</si>
  <si>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</si>
  <si>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</si>
  <si>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</si>
  <si>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</si>
  <si>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</si>
  <si>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</si>
  <si>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</si>
  <si>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</si>
  <si>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</si>
  <si>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</si>
  <si>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</si>
  <si>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</si>
  <si>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</si>
  <si>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</si>
  <si>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</si>
  <si>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</si>
  <si>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</si>
  <si>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</si>
  <si>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</si>
  <si>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</si>
  <si>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</si>
  <si>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</si>
  <si>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</si>
  <si>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</si>
  <si>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</si>
  <si>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</si>
  <si>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</si>
  <si>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</si>
  <si>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</si>
  <si>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</si>
  <si>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</si>
  <si>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</si>
  <si>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</si>
  <si>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</si>
  <si>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</si>
  <si>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</si>
  <si>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</si>
  <si>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</si>
  <si>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</si>
  <si>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</si>
  <si>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</si>
  <si>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</si>
  <si>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</si>
  <si>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</si>
  <si>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</si>
  <si>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</si>
  <si>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</si>
  <si>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</si>
  <si>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</si>
  <si>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</si>
  <si>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</si>
  <si>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</si>
  <si>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</si>
  <si>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</si>
  <si>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</si>
  <si>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</si>
  <si>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</si>
  <si>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</si>
  <si>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</si>
  <si>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</si>
  <si>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</si>
  <si>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</si>
  <si>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</si>
  <si>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</si>
  <si>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</si>
  <si>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</si>
  <si>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</si>
  <si>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</si>
  <si>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</si>
  <si>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</si>
  <si>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</si>
  <si>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</si>
  <si>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</si>
  <si>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</si>
  <si>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</si>
  <si>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</si>
  <si>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</si>
  <si>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</si>
  <si>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</si>
  <si>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</si>
  <si>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</si>
  <si>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</si>
  <si>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</si>
  <si>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</si>
  <si>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</si>
  <si>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</si>
  <si>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</si>
  <si>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</si>
  <si>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</si>
  <si>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</si>
  <si>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</si>
  <si>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</si>
  <si>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</si>
  <si>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</si>
  <si>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</si>
  <si>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</si>
  <si>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</si>
  <si>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</si>
  <si>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</si>
  <si>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</si>
  <si>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</si>
  <si>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</si>
  <si>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</si>
  <si>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</si>
  <si>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</si>
  <si>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</si>
  <si>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</si>
  <si>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</si>
  <si>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</si>
  <si>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</si>
  <si>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</si>
  <si>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</si>
  <si>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</si>
  <si>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</si>
  <si>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</si>
  <si>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</si>
  <si>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</si>
  <si>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</si>
  <si>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</si>
  <si>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</si>
  <si>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</si>
  <si>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</si>
  <si>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</si>
  <si>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</si>
  <si>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</si>
  <si>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</si>
  <si>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</si>
  <si>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</si>
  <si>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</si>
  <si>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</si>
  <si>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</si>
  <si>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</si>
  <si>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</si>
  <si>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</si>
  <si>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</si>
  <si>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</si>
  <si>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</si>
  <si>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</si>
  <si>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</si>
  <si>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</si>
  <si>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</si>
  <si>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</si>
  <si>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</si>
  <si>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</si>
  <si>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</si>
  <si>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</si>
  <si>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</si>
  <si>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</si>
  <si>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</si>
  <si>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</si>
  <si>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</si>
  <si>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</si>
  <si>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</si>
  <si>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</si>
  <si>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</si>
  <si>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</si>
  <si>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</si>
  <si>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</si>
  <si>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</si>
  <si>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</si>
  <si>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</si>
  <si>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</si>
  <si>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</si>
  <si>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</si>
  <si>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</si>
  <si>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</si>
  <si>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</si>
  <si>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</si>
  <si>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</si>
  <si>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</si>
  <si>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</si>
  <si>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</si>
  <si>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</si>
  <si>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</si>
  <si>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</si>
  <si>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</si>
  <si>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</si>
  <si>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</si>
  <si>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</si>
  <si>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</si>
  <si>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</si>
  <si>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</si>
  <si>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</si>
  <si>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</si>
  <si>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</si>
  <si>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</si>
  <si>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</si>
  <si>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</si>
  <si>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</si>
  <si>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</si>
  <si>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</si>
  <si>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</si>
  <si>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</si>
  <si>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</si>
  <si>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</si>
  <si>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</si>
  <si>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</si>
  <si>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</si>
  <si>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</si>
  <si>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</si>
  <si>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</si>
  <si>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</si>
  <si>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</si>
  <si>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</si>
  <si>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</si>
  <si>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</si>
  <si>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</si>
  <si>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</si>
  <si>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</si>
  <si>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</si>
  <si>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</si>
  <si>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</si>
  <si>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</si>
  <si>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</si>
  <si>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</si>
  <si>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</si>
  <si>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</si>
  <si>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</si>
  <si>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</si>
  <si>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</si>
  <si>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</si>
  <si>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</si>
  <si>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</si>
  <si>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</si>
  <si>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</si>
  <si>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</si>
  <si>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</si>
  <si>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</si>
  <si>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</si>
  <si>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</si>
  <si>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</si>
  <si>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</si>
  <si>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</si>
  <si>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</si>
  <si>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</si>
  <si>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</si>
  <si>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</si>
  <si>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</si>
  <si>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</si>
  <si>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</si>
  <si>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</si>
  <si>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</si>
  <si>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</si>
  <si>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</si>
  <si>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</si>
  <si>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</si>
  <si>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</si>
  <si>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</si>
  <si>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</si>
  <si>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</si>
  <si>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</si>
  <si>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</si>
  <si>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</si>
  <si>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</si>
  <si>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</si>
  <si>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</si>
  <si>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</si>
  <si>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</si>
  <si>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</si>
  <si>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</si>
  <si>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</si>
  <si>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</si>
  <si>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</si>
  <si>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</si>
  <si>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</si>
  <si>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</si>
  <si>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</si>
  <si>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</si>
  <si>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</si>
  <si>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</si>
  <si>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</si>
  <si>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</si>
  <si>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</si>
  <si>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</si>
  <si>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</si>
  <si>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</si>
  <si>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</si>
  <si>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</si>
  <si>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</si>
  <si>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</si>
  <si>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</si>
  <si>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</si>
  <si>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</si>
  <si>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</si>
  <si>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</si>
  <si>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</si>
  <si>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</si>
  <si>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</si>
  <si>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</si>
  <si>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</si>
  <si>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</si>
  <si>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</si>
  <si>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</si>
  <si>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</si>
  <si>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</si>
  <si>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</si>
  <si>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</si>
  <si>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</si>
  <si>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</si>
  <si>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</si>
  <si>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</si>
  <si>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</si>
  <si>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</si>
  <si>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</si>
  <si>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</si>
  <si>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</si>
  <si>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</si>
  <si>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</si>
  <si>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</si>
  <si>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</si>
  <si>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</si>
  <si>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</si>
  <si>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</si>
  <si>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</si>
  <si>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</si>
  <si>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</si>
  <si>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</si>
  <si>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</si>
  <si>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</si>
  <si>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</si>
  <si>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</si>
  <si>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</si>
  <si>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</si>
  <si>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</si>
  <si>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</si>
  <si>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</si>
  <si>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</si>
  <si>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</si>
  <si>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</si>
  <si>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</si>
  <si>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</si>
  <si>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</si>
  <si>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</si>
  <si>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</si>
  <si>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</si>
  <si>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</si>
  <si>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</si>
  <si>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</si>
  <si>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</si>
  <si>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</si>
  <si>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</si>
  <si>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</si>
  <si>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</si>
  <si>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</si>
  <si>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</si>
  <si>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</si>
  <si>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</si>
  <si>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</si>
  <si>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</si>
  <si>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</si>
  <si>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</si>
  <si>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</si>
  <si>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</si>
  <si>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</si>
  <si>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</si>
  <si>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</si>
  <si>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</si>
  <si>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</si>
  <si>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</si>
  <si>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</si>
  <si>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</si>
  <si>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</si>
  <si>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</si>
  <si>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</si>
  <si>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</si>
  <si>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</si>
  <si>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</si>
  <si>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</si>
  <si>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</si>
  <si>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</si>
  <si>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</si>
  <si>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</si>
  <si>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</si>
  <si>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</si>
  <si>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</si>
  <si>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</si>
  <si>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</si>
  <si>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</si>
  <si>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</si>
  <si>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</si>
  <si>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</si>
  <si>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</si>
  <si>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</si>
  <si>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</si>
  <si>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</si>
  <si>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</si>
  <si>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</si>
  <si>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</si>
  <si>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</si>
  <si>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</si>
  <si>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</si>
  <si>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</si>
  <si>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</si>
  <si>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</si>
  <si>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</si>
  <si>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</si>
  <si>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</si>
  <si>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</si>
  <si>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</si>
  <si>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</si>
  <si>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</si>
  <si>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</si>
  <si>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</si>
  <si>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</si>
  <si>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</si>
  <si>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</si>
  <si>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</si>
  <si>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</si>
  <si>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</si>
  <si>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</si>
  <si>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</si>
  <si>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</si>
  <si>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</si>
  <si>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</si>
  <si>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</si>
  <si>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</si>
  <si>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</si>
  <si>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</si>
  <si>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</si>
  <si>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</si>
  <si>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</si>
  <si>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</si>
  <si>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</si>
  <si>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</si>
  <si>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</si>
  <si>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</si>
  <si>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</si>
  <si>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</si>
  <si>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</si>
  <si>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</si>
  <si>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</si>
  <si>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</si>
  <si>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</si>
  <si>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</si>
  <si>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</si>
  <si>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</si>
  <si>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</si>
  <si>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</si>
  <si>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</si>
  <si>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</si>
  <si>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</si>
  <si>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</si>
  <si>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</si>
  <si>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</si>
  <si>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</si>
  <si>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</si>
  <si>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</si>
  <si>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</si>
  <si>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</si>
  <si>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</si>
  <si>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</si>
  <si>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</si>
  <si>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</si>
  <si>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</si>
  <si>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</si>
  <si>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</si>
  <si>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</si>
  <si>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</si>
  <si>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</si>
  <si>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</si>
  <si>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</si>
  <si>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</si>
  <si>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</si>
  <si>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</si>
  <si>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</si>
  <si>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</si>
  <si>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</si>
  <si>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</si>
  <si>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</si>
  <si>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</si>
  <si>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</si>
  <si>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</si>
  <si>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</si>
  <si>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</si>
  <si>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</si>
  <si>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</si>
  <si>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</si>
  <si>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</si>
  <si>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</si>
  <si>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</si>
  <si>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</si>
  <si>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</si>
  <si>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</si>
  <si>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</si>
  <si>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</si>
  <si>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</si>
  <si>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</si>
  <si>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</si>
  <si>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</si>
  <si>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</si>
  <si>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</si>
  <si>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</si>
  <si>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</si>
  <si>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</si>
  <si>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</si>
  <si>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</si>
  <si>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</si>
  <si>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</si>
  <si>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</si>
  <si>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</si>
  <si>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</si>
  <si>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</si>
  <si>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</si>
  <si>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</si>
  <si>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</si>
  <si>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</si>
  <si>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</si>
  <si>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</si>
  <si>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</si>
  <si>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</si>
  <si>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</si>
  <si>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</si>
  <si>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</si>
  <si>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</si>
  <si>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</si>
  <si>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</si>
  <si>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</si>
  <si>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</si>
  <si>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</si>
  <si>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</si>
  <si>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</si>
  <si>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</si>
  <si>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</si>
  <si>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</si>
  <si>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</si>
  <si>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</si>
  <si>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</si>
  <si>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</si>
  <si>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</si>
  <si>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</si>
  <si>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</si>
  <si>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</si>
  <si>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</si>
  <si>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</si>
  <si>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</si>
  <si>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</si>
  <si>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</si>
  <si>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</si>
  <si>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</si>
  <si>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</si>
  <si>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</si>
  <si>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</si>
  <si>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</si>
  <si>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</si>
  <si>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</si>
  <si>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</si>
  <si>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</si>
  <si>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</si>
  <si>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</si>
  <si>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</si>
  <si>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</si>
  <si>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</si>
  <si>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</si>
  <si>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</si>
  <si>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</si>
  <si>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</si>
  <si>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</si>
  <si>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</si>
  <si>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</si>
  <si>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</si>
  <si>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</si>
  <si>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</si>
  <si>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</si>
  <si>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</si>
  <si>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</si>
  <si>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</si>
  <si>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</si>
  <si>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</si>
  <si>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</si>
  <si>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</si>
  <si>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</si>
  <si>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</si>
  <si>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</si>
  <si>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</si>
  <si>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</si>
  <si>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</si>
  <si>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</si>
  <si>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</si>
  <si>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</si>
  <si>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</si>
  <si>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</si>
  <si>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</si>
  <si>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</si>
  <si>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</si>
  <si>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</si>
  <si>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</si>
  <si>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</si>
  <si>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</si>
  <si>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</si>
  <si>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</si>
  <si>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</si>
  <si>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</si>
  <si>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</si>
  <si>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</si>
  <si>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</si>
  <si>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</si>
  <si>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</si>
  <si>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</si>
  <si>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</si>
  <si>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</si>
  <si>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</si>
  <si>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</si>
  <si>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</si>
  <si>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</si>
  <si>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</si>
  <si>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</si>
  <si>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</si>
  <si>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</si>
  <si>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</si>
  <si>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</si>
  <si>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</si>
  <si>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</si>
  <si>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</si>
  <si>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</si>
  <si>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</si>
  <si>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</si>
  <si>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</si>
  <si>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</si>
  <si>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</si>
  <si>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</si>
  <si>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</si>
  <si>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</si>
  <si>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</si>
  <si>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</si>
  <si>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</si>
  <si>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</si>
  <si>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</si>
  <si>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</si>
  <si>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</si>
  <si>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</si>
  <si>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</si>
  <si>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</si>
  <si>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</si>
  <si>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</si>
  <si>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</si>
  <si>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</si>
  <si>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</si>
  <si>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</si>
  <si>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</si>
  <si>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</si>
  <si>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</si>
  <si>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</si>
  <si>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</si>
  <si>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</si>
  <si>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</si>
  <si>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</si>
  <si>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</si>
  <si>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</si>
  <si>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</si>
  <si>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</si>
  <si>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</si>
  <si>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</si>
  <si>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</si>
  <si>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</si>
  <si>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</si>
  <si>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</si>
  <si>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</si>
  <si>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</si>
  <si>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</si>
  <si>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</si>
  <si>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</si>
  <si>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</si>
  <si>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</si>
  <si>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</si>
  <si>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</si>
  <si>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</si>
  <si>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</si>
  <si>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</si>
  <si>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</si>
  <si>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</si>
  <si>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</si>
  <si>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</si>
  <si>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</si>
  <si>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</si>
  <si>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</si>
  <si>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</si>
  <si>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</si>
  <si>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</si>
  <si>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</si>
  <si>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</si>
  <si>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</si>
  <si>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</si>
  <si>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</si>
  <si>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</si>
  <si>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</si>
  <si>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</si>
  <si>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</si>
  <si>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</si>
  <si>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</si>
  <si>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</si>
  <si>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</si>
  <si>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</si>
  <si>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</si>
  <si>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</si>
  <si>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</si>
  <si>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</si>
  <si>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</si>
  <si>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</si>
  <si>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</si>
  <si>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</si>
  <si>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</si>
  <si>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</si>
  <si>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</si>
  <si>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</si>
  <si>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</si>
  <si>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</si>
  <si>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</si>
  <si>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</si>
  <si>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</si>
  <si>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</si>
  <si>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</si>
  <si>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</si>
  <si>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</si>
  <si>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</si>
  <si>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</si>
  <si>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</si>
  <si>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</si>
  <si>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</si>
  <si>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</si>
  <si>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</si>
  <si>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</si>
  <si>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</si>
  <si>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</si>
  <si>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</si>
  <si>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</si>
  <si>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</si>
  <si>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</si>
  <si>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</si>
  <si>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</si>
  <si>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</si>
  <si>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</si>
  <si>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</si>
  <si>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</si>
  <si>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</si>
  <si>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</si>
  <si>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</si>
  <si>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</si>
  <si>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</si>
  <si>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</si>
  <si>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</si>
  <si>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</si>
  <si>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</si>
  <si>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</si>
  <si>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</si>
  <si>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</si>
  <si>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</si>
  <si>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</si>
  <si>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</si>
  <si>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</si>
  <si>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</si>
  <si>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</si>
  <si>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</si>
  <si>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</si>
  <si>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</si>
  <si>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</si>
  <si>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</si>
  <si>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</si>
  <si>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</si>
  <si>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</si>
  <si>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</si>
  <si>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</si>
  <si>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</si>
  <si>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</si>
  <si>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</si>
  <si>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</si>
  <si>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</si>
  <si>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</si>
  <si>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</si>
  <si>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</si>
  <si>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</si>
  <si>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</si>
  <si>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</si>
  <si>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</si>
  <si>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</si>
  <si>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</si>
  <si>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</si>
  <si>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</si>
  <si>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</si>
  <si>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</si>
  <si>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</si>
  <si>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</si>
  <si>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</si>
  <si>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</si>
  <si>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</si>
  <si>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</si>
  <si>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</si>
  <si>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</si>
  <si>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</si>
  <si>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</si>
  <si>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</si>
  <si>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</si>
  <si>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</si>
  <si>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</si>
  <si>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</si>
  <si>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</si>
  <si>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</si>
  <si>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</si>
  <si>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</si>
  <si>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</si>
  <si>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</si>
  <si>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</si>
  <si>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</si>
  <si>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</si>
  <si>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</si>
  <si>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</si>
  <si>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</si>
  <si>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</si>
  <si>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</si>
  <si>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</si>
  <si>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</si>
  <si>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</si>
  <si>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</si>
  <si>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</si>
  <si>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</si>
  <si>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</si>
  <si>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</si>
  <si>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</si>
  <si>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</si>
  <si>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</si>
  <si>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</si>
  <si>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</si>
  <si>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</si>
  <si>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</si>
  <si>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</si>
  <si>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</si>
  <si>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</si>
  <si>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</si>
  <si>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</si>
  <si>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</si>
  <si>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</si>
  <si>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</si>
  <si>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</si>
  <si>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</si>
  <si>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</si>
  <si>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</si>
  <si>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</si>
  <si>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</si>
  <si>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</si>
  <si>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</si>
  <si>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</si>
  <si>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</si>
  <si>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</si>
  <si>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</si>
  <si>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</si>
  <si>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</si>
  <si>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</si>
  <si>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</si>
  <si>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</si>
  <si>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</si>
  <si>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</si>
  <si>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</si>
  <si>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</si>
  <si>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</si>
  <si>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</si>
  <si>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</si>
  <si>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</si>
  <si>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</si>
  <si>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</si>
  <si>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</si>
  <si>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</si>
  <si>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</si>
  <si>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</si>
  <si>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</si>
  <si>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</si>
  <si>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</si>
  <si>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</si>
  <si>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</si>
  <si>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</si>
  <si>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</si>
  <si>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</si>
  <si>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</si>
  <si>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</si>
  <si>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</si>
  <si>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</si>
  <si>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</si>
  <si>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</si>
  <si>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</si>
  <si>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</si>
  <si>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</si>
  <si>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</si>
  <si>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</si>
  <si>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</si>
  <si>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</si>
  <si>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</si>
  <si>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</si>
  <si>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</si>
  <si>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</si>
  <si>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</si>
  <si>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</si>
  <si>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</si>
  <si>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</si>
  <si>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</si>
  <si>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</si>
  <si>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</si>
  <si>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</si>
  <si>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</si>
  <si>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</si>
  <si>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</si>
  <si>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</si>
  <si>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</si>
  <si>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</si>
  <si>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</si>
  <si>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</si>
  <si>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</si>
  <si>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</si>
  <si>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</si>
  <si>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</si>
  <si>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</si>
  <si>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</si>
  <si>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</si>
  <si>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</si>
  <si>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</si>
  <si>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</si>
  <si>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</si>
  <si>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</si>
  <si>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</si>
  <si>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</si>
  <si>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</si>
  <si>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</si>
  <si>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</si>
  <si>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</si>
  <si>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</si>
  <si>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</si>
  <si>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</si>
  <si>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</si>
  <si>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</si>
  <si>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</si>
  <si>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</si>
  <si>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</si>
  <si>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</si>
  <si>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</si>
  <si>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</si>
  <si>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</si>
  <si>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</si>
  <si>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</si>
  <si>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</si>
  <si>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</si>
  <si>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</si>
  <si>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</si>
  <si>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</si>
  <si>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</si>
  <si>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</si>
  <si>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</si>
  <si>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</si>
  <si>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</si>
  <si>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</si>
  <si>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</si>
  <si>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</si>
  <si>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</si>
  <si>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</si>
  <si>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</si>
  <si>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</si>
  <si>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</si>
  <si>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</si>
  <si>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</si>
  <si>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</si>
  <si>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</si>
  <si>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</si>
  <si>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</si>
  <si>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</si>
  <si>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</si>
  <si>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</si>
  <si>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</si>
  <si>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</si>
  <si>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</si>
  <si>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</si>
  <si>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</si>
  <si>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</si>
  <si>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</si>
  <si>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</si>
  <si>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</si>
  <si>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</si>
  <si>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</si>
  <si>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</si>
  <si>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</si>
  <si>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</si>
  <si>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</si>
  <si>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</si>
  <si>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</si>
  <si>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</si>
  <si>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</si>
  <si>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</si>
  <si>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</si>
  <si>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</si>
  <si>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</si>
  <si>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</si>
  <si>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</si>
  <si>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</si>
  <si>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</si>
  <si>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</si>
  <si>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</si>
  <si>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</si>
  <si>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</si>
  <si>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</si>
  <si>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</si>
  <si>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</si>
  <si>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</si>
  <si>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</si>
  <si>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</si>
  <si>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</si>
  <si>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</si>
  <si>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</si>
  <si>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</si>
  <si>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</si>
  <si>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</si>
  <si>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</si>
  <si>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</si>
  <si>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</si>
  <si>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</si>
  <si>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</si>
  <si>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</si>
  <si>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</si>
  <si>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</si>
  <si>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</si>
  <si>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</si>
  <si>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</si>
  <si>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</si>
  <si>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</si>
  <si>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</si>
  <si>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</si>
  <si>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</si>
  <si>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</si>
  <si>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</si>
  <si>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</si>
  <si>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</si>
  <si>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</si>
  <si>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</si>
  <si>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</si>
  <si>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</si>
  <si>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</si>
  <si>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</si>
  <si>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</si>
  <si>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</si>
  <si>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</si>
  <si>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</si>
  <si>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</si>
  <si>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</si>
  <si>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</si>
  <si>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</si>
  <si>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</si>
  <si>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</si>
  <si>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</si>
  <si>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</si>
  <si>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</si>
  <si>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</si>
  <si>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</si>
  <si>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</si>
  <si>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</si>
  <si>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</si>
  <si>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</si>
  <si>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</si>
  <si>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</si>
  <si>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</si>
  <si>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</si>
  <si>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</si>
  <si>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</si>
  <si>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</si>
  <si>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</si>
  <si>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</si>
  <si>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</si>
  <si>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</si>
  <si>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</si>
  <si>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</si>
  <si>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</si>
  <si>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</si>
  <si>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</si>
  <si>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</si>
  <si>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</si>
  <si>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</si>
  <si>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</si>
  <si>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</si>
  <si>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</si>
  <si>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</si>
  <si>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</si>
  <si>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</si>
  <si>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</si>
  <si>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</si>
  <si>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</si>
  <si>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</si>
  <si>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</si>
  <si>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</si>
  <si>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</si>
  <si>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</si>
  <si>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</si>
  <si>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</si>
  <si>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</si>
  <si>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</si>
  <si>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</si>
  <si>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</si>
  <si>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</si>
  <si>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</si>
  <si>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</si>
  <si>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</si>
  <si>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</si>
  <si>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</si>
  <si>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</si>
  <si>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</si>
  <si>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</si>
  <si>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</si>
  <si>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</si>
  <si>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</si>
  <si>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</si>
  <si>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</si>
  <si>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</si>
  <si>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</si>
  <si>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</si>
  <si>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</si>
  <si>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</si>
  <si>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</si>
  <si>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</si>
  <si>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</si>
  <si>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</si>
  <si>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</si>
  <si>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</si>
  <si>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</si>
  <si>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</si>
  <si>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</si>
  <si>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</si>
  <si>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</si>
  <si>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</si>
  <si>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</si>
  <si>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</si>
  <si>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</si>
  <si>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</si>
  <si>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</si>
  <si>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</si>
  <si>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</si>
  <si>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</si>
  <si>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</si>
  <si>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</si>
  <si>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</si>
  <si>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</si>
  <si>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</si>
  <si>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</si>
  <si>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</si>
  <si>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</si>
  <si>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</si>
  <si>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</si>
  <si>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</si>
  <si>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</si>
  <si>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</si>
  <si>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</si>
  <si>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</si>
  <si>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</si>
  <si>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</si>
  <si>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</si>
  <si>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</si>
  <si>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</si>
  <si>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</si>
  <si>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</si>
  <si>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</si>
  <si>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</si>
  <si>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</si>
  <si>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</si>
  <si>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</si>
  <si>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</si>
  <si>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</si>
  <si>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</si>
  <si>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</si>
  <si>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</si>
  <si>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</si>
  <si>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</si>
  <si>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</si>
  <si>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</si>
  <si>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</si>
  <si>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</si>
  <si>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</si>
  <si>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</si>
  <si>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</si>
  <si>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</si>
  <si>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</si>
  <si>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</si>
  <si>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</si>
  <si>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</si>
  <si>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</si>
  <si>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</si>
  <si>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</si>
  <si>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</si>
  <si>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</si>
  <si>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</si>
  <si>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</si>
  <si>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</si>
  <si>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</si>
  <si>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</si>
  <si>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</si>
  <si>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</si>
  <si>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</si>
  <si>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</si>
  <si>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</si>
  <si>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</si>
  <si>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</si>
  <si>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</si>
  <si>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</si>
  <si>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</si>
  <si>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</si>
  <si>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</si>
  <si>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</si>
  <si>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</si>
  <si>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</si>
  <si>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</si>
  <si>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</si>
  <si>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</si>
  <si>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</si>
  <si>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</si>
  <si>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</si>
  <si>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</si>
  <si>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</si>
  <si>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</si>
  <si>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</si>
  <si>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</si>
  <si>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</si>
  <si>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</si>
  <si>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</si>
  <si>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</si>
  <si>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</si>
  <si>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</si>
  <si>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</si>
  <si>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</si>
  <si>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</si>
  <si>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</si>
  <si>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</si>
  <si>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</si>
  <si>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</si>
  <si>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</si>
  <si>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</si>
  <si>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</si>
  <si>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</si>
  <si>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</si>
  <si>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</si>
  <si>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</si>
  <si>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</si>
  <si>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</si>
  <si>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</si>
  <si>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</si>
  <si>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</si>
  <si>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</si>
  <si>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</si>
  <si>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</si>
  <si>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</si>
  <si>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</si>
  <si>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</si>
  <si>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</si>
  <si>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</si>
  <si>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</si>
  <si>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</si>
  <si>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</si>
  <si>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</si>
  <si>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</si>
  <si>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</si>
  <si>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</si>
  <si>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</si>
  <si>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</si>
  <si>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</si>
  <si>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</si>
  <si>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</si>
  <si>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</si>
  <si>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</si>
  <si>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</si>
  <si>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</si>
  <si>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</si>
  <si>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</si>
  <si>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</si>
  <si>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</si>
  <si>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</si>
  <si>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</si>
  <si>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</si>
  <si>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</si>
  <si>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</si>
  <si>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</si>
  <si>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</si>
  <si>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</si>
  <si>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</si>
  <si>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</si>
  <si>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</si>
  <si>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</si>
  <si>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</si>
  <si>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</si>
  <si>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</si>
  <si>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</si>
  <si>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</si>
  <si>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</si>
  <si>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</si>
  <si>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</si>
  <si>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</si>
  <si>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</si>
  <si>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</si>
  <si>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</si>
  <si>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</si>
  <si>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</si>
  <si>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</si>
  <si>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</si>
  <si>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</si>
  <si>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</si>
  <si>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</si>
  <si>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</si>
  <si>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</si>
  <si>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</si>
  <si>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</si>
  <si>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</si>
  <si>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</si>
  <si>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</si>
  <si>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</si>
  <si>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</si>
  <si>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</si>
  <si>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</si>
  <si>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</si>
  <si>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</si>
  <si>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</si>
  <si>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</si>
  <si>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</si>
  <si>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</si>
  <si>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</si>
  <si>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</si>
  <si>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</si>
  <si>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</si>
  <si>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</si>
  <si>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</si>
  <si>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</si>
  <si>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</si>
  <si>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</si>
  <si>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</si>
  <si>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</si>
  <si>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</si>
  <si>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</si>
  <si>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</si>
  <si>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</si>
  <si>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</si>
  <si>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</si>
  <si>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</si>
  <si>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</si>
  <si>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</si>
  <si>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</si>
  <si>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</si>
  <si>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</si>
  <si>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</si>
  <si>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</si>
  <si>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</si>
  <si>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</si>
  <si>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</si>
  <si>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</si>
  <si>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</si>
  <si>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</si>
  <si>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</si>
  <si>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</si>
  <si>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</si>
  <si>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</si>
  <si>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</si>
  <si>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</si>
  <si>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</si>
  <si>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</si>
  <si>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</si>
  <si>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</si>
  <si>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</si>
  <si>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</si>
  <si>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</si>
  <si>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</si>
  <si>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</si>
  <si>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</si>
  <si>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</si>
  <si>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</si>
  <si>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</si>
  <si>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</si>
  <si>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</si>
  <si>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</si>
  <si>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</si>
  <si>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</si>
  <si>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</si>
  <si>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</si>
  <si>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</si>
  <si>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</si>
  <si>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</si>
  <si>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</si>
  <si>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</si>
  <si>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</si>
  <si>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</si>
  <si>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</si>
  <si>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</si>
  <si>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</si>
  <si>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</si>
  <si>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</si>
  <si>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</si>
  <si>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</si>
  <si>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</si>
  <si>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</si>
  <si>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</si>
  <si>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</si>
  <si>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</si>
  <si>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</si>
  <si>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</si>
  <si>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</si>
  <si>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</si>
  <si>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</si>
  <si>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</si>
  <si>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</si>
  <si>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</si>
  <si>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</si>
  <si>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</si>
  <si>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</si>
  <si>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</si>
  <si>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</si>
  <si>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</si>
  <si>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</si>
  <si>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</si>
  <si>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</si>
  <si>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</si>
  <si>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</si>
  <si>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</si>
  <si>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</si>
  <si>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</si>
  <si>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</si>
  <si>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</si>
  <si>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</si>
  <si>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</si>
  <si>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</si>
  <si>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</si>
  <si>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</si>
  <si>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</si>
  <si>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</si>
  <si>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</si>
  <si>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</si>
  <si>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</si>
  <si>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</si>
  <si>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</si>
  <si>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</si>
  <si>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</si>
  <si>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</si>
  <si>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</si>
  <si>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</si>
  <si>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</si>
  <si>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</si>
  <si>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</si>
  <si>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</si>
  <si>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</si>
  <si>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</si>
  <si>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</si>
  <si>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</si>
  <si>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</si>
  <si>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</si>
  <si>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</si>
  <si>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</si>
  <si>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</si>
  <si>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</si>
  <si>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</si>
  <si>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</si>
  <si>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</si>
  <si>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</si>
  <si>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</si>
  <si>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</si>
  <si>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</si>
  <si>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</si>
  <si>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</si>
  <si>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</si>
  <si>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</si>
  <si>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</si>
  <si>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</si>
  <si>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</si>
  <si>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</si>
  <si>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</si>
  <si>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</si>
  <si>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</si>
  <si>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</si>
  <si>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</si>
  <si>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</si>
  <si>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</si>
  <si>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</si>
  <si>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</si>
  <si>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</si>
  <si>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</si>
  <si>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</si>
  <si>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</si>
  <si>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</si>
  <si>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</si>
  <si>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</si>
  <si>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</si>
  <si>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</si>
  <si>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</si>
  <si>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</si>
  <si>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</si>
  <si>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</si>
  <si>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</si>
  <si>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</si>
  <si>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</si>
  <si>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</si>
  <si>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</si>
  <si>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</si>
  <si>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</si>
  <si>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</si>
  <si>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</si>
  <si>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</si>
  <si>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</si>
  <si>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</si>
  <si>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</si>
  <si>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</si>
  <si>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</si>
  <si>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</si>
  <si>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</si>
  <si>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</si>
  <si>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</si>
  <si>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</si>
  <si>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</si>
  <si>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</si>
  <si>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</si>
  <si>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</si>
  <si>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</si>
  <si>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</si>
  <si>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</si>
  <si>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</si>
  <si>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</si>
  <si>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</si>
  <si>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</si>
  <si>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</si>
  <si>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</si>
  <si>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</si>
  <si>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</si>
  <si>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</si>
  <si>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</si>
  <si>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</si>
  <si>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</si>
  <si>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</si>
  <si>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</si>
  <si>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</si>
  <si>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</si>
  <si>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</si>
  <si>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</si>
  <si>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</si>
  <si>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</si>
  <si>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</si>
  <si>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</si>
  <si>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</si>
  <si>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</si>
  <si>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</si>
  <si>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</si>
  <si>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</si>
  <si>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</si>
  <si>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</si>
  <si>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</si>
  <si>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</si>
  <si>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</si>
  <si>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</si>
  <si>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</si>
  <si>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</si>
  <si>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</si>
  <si>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</si>
  <si>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</si>
  <si>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</si>
  <si>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</si>
  <si>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</si>
  <si>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</si>
  <si>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</si>
  <si>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</si>
  <si>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</si>
  <si>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</si>
  <si>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</si>
  <si>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</si>
  <si>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</si>
  <si>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</si>
  <si>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</si>
  <si>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</si>
  <si>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</si>
  <si>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</si>
  <si>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</si>
  <si>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</si>
  <si>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</si>
  <si>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</si>
  <si>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</si>
  <si>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</si>
  <si>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</si>
  <si>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</si>
  <si>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</si>
  <si>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</si>
  <si>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</si>
  <si>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</si>
  <si>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</si>
  <si>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</si>
  <si>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</si>
  <si>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</si>
  <si>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</si>
  <si>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</si>
  <si>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</si>
  <si>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</si>
  <si>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</si>
  <si>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</si>
  <si>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</si>
  <si>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</si>
  <si>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</si>
  <si>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</si>
  <si>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</si>
  <si>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</si>
  <si>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</si>
  <si>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</si>
  <si>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</si>
  <si>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</si>
  <si>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</si>
  <si>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</si>
  <si>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</si>
  <si>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</si>
  <si>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</si>
  <si>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</si>
  <si>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</si>
  <si>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</si>
  <si>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</si>
  <si>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</si>
  <si>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</si>
  <si>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</si>
  <si>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</si>
  <si>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</si>
  <si>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</si>
  <si>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</si>
  <si>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</si>
  <si>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</si>
  <si>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</si>
  <si>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</si>
  <si>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</si>
  <si>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</si>
  <si>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</si>
  <si>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</si>
  <si>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</si>
  <si>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</si>
  <si>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</si>
  <si>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</si>
  <si>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</si>
  <si>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</si>
  <si>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</si>
  <si>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</si>
  <si>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</si>
  <si>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</si>
  <si>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</si>
  <si>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</si>
  <si>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</si>
  <si>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</si>
  <si>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</si>
  <si>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</si>
  <si>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</si>
  <si>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</si>
  <si>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</si>
  <si>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</si>
  <si>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</si>
  <si>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</si>
  <si>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</si>
  <si>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</si>
  <si>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</si>
  <si>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</si>
  <si>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</si>
  <si>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</si>
  <si>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</si>
  <si>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</si>
  <si>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</si>
  <si>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</si>
  <si>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</si>
  <si>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</si>
  <si>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</si>
  <si>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</si>
  <si>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</si>
  <si>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</si>
  <si>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</si>
  <si>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</si>
  <si>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</si>
  <si>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</si>
  <si>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</si>
  <si>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</si>
  <si>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</si>
  <si>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</si>
  <si>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</si>
  <si>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</si>
  <si>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</si>
  <si>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</si>
  <si>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</si>
  <si>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</si>
  <si>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</si>
  <si>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</si>
  <si>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</si>
  <si>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</si>
  <si>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</si>
  <si>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</si>
  <si>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</si>
  <si>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</si>
  <si>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</si>
  <si>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</si>
  <si>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</si>
  <si>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</si>
  <si>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</si>
  <si>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</si>
  <si>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</si>
  <si>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</si>
  <si>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</si>
  <si>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</si>
  <si>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</si>
  <si>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</si>
  <si>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</si>
  <si>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</si>
  <si>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</si>
  <si>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</si>
  <si>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</si>
  <si>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</si>
  <si>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</si>
  <si>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</si>
  <si>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</si>
  <si>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</si>
  <si>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</si>
  <si>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</si>
  <si>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</si>
  <si>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</si>
  <si>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</si>
  <si>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</si>
  <si>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</si>
  <si>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</si>
  <si>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</si>
  <si>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</si>
  <si>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</si>
  <si>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</si>
  <si>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</si>
  <si>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</si>
  <si>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</si>
  <si>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</si>
  <si>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</si>
  <si>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</si>
  <si>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</si>
  <si>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</si>
  <si>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</si>
  <si>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</si>
  <si>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</si>
  <si>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</si>
  <si>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</si>
  <si>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</si>
  <si>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</si>
  <si>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</si>
  <si>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</si>
  <si>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</si>
  <si>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</si>
  <si>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</si>
  <si>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</si>
  <si>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</si>
  <si>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</si>
  <si>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</si>
  <si>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</si>
  <si>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</si>
  <si>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</si>
  <si>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</si>
  <si>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</si>
  <si>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</si>
  <si>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</si>
  <si>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</si>
  <si>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</si>
  <si>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</si>
  <si>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</si>
  <si>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</si>
  <si>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</si>
  <si>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</si>
  <si>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</si>
  <si>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</si>
  <si>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</si>
  <si>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</si>
  <si>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</si>
  <si>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</si>
  <si>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</si>
  <si>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</si>
  <si>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</si>
  <si>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</si>
  <si>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</si>
  <si>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</si>
  <si>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</si>
  <si>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</si>
  <si>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</si>
  <si>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</si>
  <si>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</si>
  <si>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</si>
  <si>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</si>
  <si>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</si>
  <si>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</si>
  <si>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</si>
  <si>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</si>
  <si>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</si>
  <si>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</si>
  <si>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</si>
  <si>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</si>
  <si>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</si>
  <si>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</si>
  <si>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</si>
  <si>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</si>
  <si>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</si>
  <si>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</si>
  <si>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</si>
  <si>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</si>
  <si>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</si>
  <si>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</si>
  <si>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</si>
  <si>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</si>
  <si>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</si>
  <si>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</si>
  <si>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</si>
  <si>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</si>
  <si>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</si>
  <si>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</si>
  <si>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</si>
  <si>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</si>
  <si>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</si>
  <si>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</si>
  <si>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</si>
  <si>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</si>
  <si>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</si>
  <si>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</si>
  <si>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</si>
  <si>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</si>
  <si>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</si>
  <si>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</si>
  <si>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</si>
  <si>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</si>
  <si>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</si>
  <si>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</si>
  <si>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</si>
  <si>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</si>
  <si>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</si>
  <si>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</si>
  <si>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</si>
  <si>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</si>
  <si>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</si>
  <si>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</si>
  <si>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</si>
  <si>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</si>
  <si>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</si>
  <si>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</si>
  <si>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</si>
  <si>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</si>
  <si>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</si>
  <si>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</si>
  <si>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</si>
  <si>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</si>
  <si>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</si>
  <si>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</si>
  <si>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</si>
  <si>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</si>
  <si>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</si>
  <si>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</si>
  <si>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</si>
  <si>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</si>
  <si>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</si>
  <si>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</si>
  <si>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</si>
  <si>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</si>
  <si>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</si>
  <si>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</si>
  <si>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</si>
  <si>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</si>
  <si>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</si>
  <si>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</si>
  <si>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</si>
  <si>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</si>
  <si>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</si>
  <si>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</si>
  <si>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</si>
  <si>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</si>
  <si>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</si>
  <si>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</si>
  <si>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</si>
  <si>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</si>
  <si>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</si>
  <si>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</si>
  <si>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</si>
  <si>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</si>
  <si>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</si>
  <si>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</si>
  <si>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</si>
  <si>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</si>
  <si>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</si>
  <si>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</si>
  <si>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</si>
  <si>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</si>
  <si>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</si>
  <si>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</si>
  <si>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</si>
  <si>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</si>
  <si>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</si>
  <si>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</si>
  <si>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</si>
  <si>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</si>
  <si>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</si>
  <si>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</si>
  <si>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</si>
  <si>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</si>
  <si>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</si>
  <si>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</si>
  <si>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</si>
  <si>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</si>
  <si>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</si>
  <si>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</si>
  <si>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</si>
  <si>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</si>
  <si>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</si>
  <si>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</si>
  <si>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</si>
  <si>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</si>
  <si>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</si>
  <si>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</si>
  <si>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</si>
  <si>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</si>
  <si>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</si>
  <si>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</si>
  <si>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</si>
  <si>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</si>
  <si>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</si>
  <si>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</si>
  <si>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</si>
  <si>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</si>
  <si>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</si>
  <si>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</si>
  <si>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</si>
  <si>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</si>
  <si>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</si>
  <si>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</si>
  <si>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</si>
  <si>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</si>
  <si>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</si>
  <si>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</si>
  <si>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</si>
  <si>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</si>
  <si>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</si>
  <si>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</si>
  <si>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</si>
  <si>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</si>
  <si>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</si>
  <si>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</si>
  <si>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</si>
  <si>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</si>
  <si>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</si>
  <si>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</si>
  <si>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</si>
  <si>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</si>
  <si>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</si>
  <si>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</si>
  <si>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</si>
  <si>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</si>
  <si>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</si>
  <si>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</si>
  <si>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</si>
  <si>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</si>
  <si>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</si>
  <si>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</si>
  <si>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</si>
  <si>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</si>
  <si>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</si>
  <si>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</si>
  <si>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</si>
  <si>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</si>
  <si>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</si>
  <si>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</si>
  <si>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</si>
  <si>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</si>
  <si>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</si>
  <si>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</si>
  <si>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</si>
  <si>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</si>
  <si>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</si>
  <si>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</si>
  <si>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</si>
  <si>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</si>
  <si>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</si>
  <si>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</si>
  <si>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</si>
  <si>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</si>
  <si>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</si>
  <si>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</si>
  <si>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</si>
  <si>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</si>
  <si>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</si>
  <si>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</si>
  <si>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</si>
  <si>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</si>
  <si>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</si>
  <si>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</si>
  <si>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</si>
  <si>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</si>
  <si>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</si>
  <si>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</si>
  <si>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</si>
  <si>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</si>
  <si>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</si>
  <si>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</si>
  <si>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</si>
  <si>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</si>
  <si>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</si>
  <si>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</si>
  <si>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</si>
  <si>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</si>
  <si>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</si>
  <si>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</si>
  <si>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</si>
  <si>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</si>
  <si>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</si>
  <si>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</si>
  <si>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</si>
  <si>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</si>
  <si>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</si>
  <si>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</si>
  <si>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</si>
  <si>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</si>
  <si>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</si>
  <si>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</si>
  <si>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</si>
  <si>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</si>
  <si>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</si>
  <si>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</si>
  <si>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</si>
  <si>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</si>
  <si>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</si>
  <si>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</si>
  <si>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</si>
  <si>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</si>
  <si>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</si>
  <si>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</si>
  <si>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</si>
  <si>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</si>
  <si>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</si>
  <si>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</si>
  <si>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</si>
  <si>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</si>
  <si>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</si>
  <si>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</si>
  <si>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</si>
  <si>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</si>
  <si>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</si>
  <si>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</si>
  <si>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</si>
  <si>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</si>
  <si>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</si>
  <si>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</si>
  <si>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</si>
  <si>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</si>
  <si>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</si>
  <si>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</si>
  <si>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</si>
  <si>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</si>
  <si>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</si>
  <si>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</si>
  <si>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</si>
  <si>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</si>
  <si>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</si>
  <si>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</si>
  <si>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</si>
  <si>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</si>
  <si>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</si>
  <si>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</si>
  <si>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</si>
  <si>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</si>
  <si>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</si>
  <si>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</si>
  <si>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</si>
  <si>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</si>
  <si>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</si>
  <si>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</si>
  <si>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</si>
  <si>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</si>
  <si>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</si>
  <si>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</si>
  <si>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</si>
  <si>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</si>
  <si>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</si>
  <si>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</si>
  <si>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</si>
  <si>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</si>
  <si>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</si>
  <si>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</si>
  <si>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</si>
  <si>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</si>
  <si>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</si>
  <si>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</si>
  <si>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</si>
  <si>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</si>
  <si>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</si>
  <si>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</si>
  <si>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</si>
  <si>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</si>
  <si>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</si>
  <si>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</si>
  <si>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</si>
  <si>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</si>
  <si>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</si>
  <si>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</si>
  <si>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</si>
  <si>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</si>
  <si>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</si>
  <si>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</si>
  <si>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</si>
  <si>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</si>
  <si>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</si>
  <si>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</si>
  <si>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</si>
  <si>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</si>
  <si>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</si>
  <si>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</si>
  <si>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</si>
  <si>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</si>
  <si>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</si>
  <si>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</si>
  <si>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</si>
  <si>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</si>
  <si>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</si>
  <si>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</si>
  <si>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</si>
  <si>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</si>
  <si>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</si>
  <si>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</si>
  <si>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</si>
  <si>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</si>
  <si>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</si>
  <si>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</si>
  <si>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</si>
  <si>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</si>
  <si>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</si>
  <si>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</si>
  <si>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</si>
  <si>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</si>
  <si>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</si>
  <si>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</si>
  <si>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</si>
  <si>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</si>
  <si>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</si>
  <si>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</si>
  <si>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</si>
  <si>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</si>
  <si>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</si>
  <si>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</si>
  <si>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</si>
  <si>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</si>
  <si>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</si>
  <si>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</si>
  <si>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</si>
  <si>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</si>
  <si>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</si>
  <si>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</si>
  <si>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</si>
  <si>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</si>
  <si>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</si>
  <si>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</si>
  <si>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</si>
  <si>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</si>
  <si>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</si>
  <si>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</si>
  <si>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</si>
  <si>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</si>
  <si>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</si>
  <si>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</si>
  <si>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</si>
  <si>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</si>
  <si>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</si>
  <si>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</si>
  <si>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</si>
  <si>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</si>
  <si>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</si>
  <si>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</si>
  <si>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</si>
  <si>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</si>
  <si>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</si>
  <si>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</si>
  <si>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</si>
  <si>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</si>
  <si>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</si>
  <si>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</si>
  <si>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</si>
  <si>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</si>
  <si>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</si>
  <si>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</si>
  <si>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</si>
  <si>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</si>
  <si>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</si>
  <si>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</si>
  <si>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</si>
  <si>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</si>
  <si>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</si>
  <si>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</si>
  <si>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</si>
  <si>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</si>
  <si>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</si>
  <si>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</si>
  <si>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</si>
  <si>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</si>
  <si>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</si>
  <si>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</si>
  <si>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</si>
  <si>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</si>
  <si>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</si>
  <si>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</si>
  <si>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</si>
  <si>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</si>
  <si>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</si>
  <si>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</si>
  <si>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</si>
  <si>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</si>
  <si>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</si>
  <si>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</si>
  <si>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</si>
  <si>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</si>
  <si>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</si>
  <si>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</si>
  <si>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</si>
  <si>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</si>
  <si>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</si>
  <si>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</si>
  <si>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</si>
  <si>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</si>
  <si>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</si>
  <si>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</si>
  <si>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</si>
  <si>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</si>
  <si>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</si>
  <si>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</si>
  <si>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</si>
  <si>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</si>
  <si>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</si>
  <si>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</si>
  <si>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</si>
  <si>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</si>
  <si>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</si>
  <si>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</si>
  <si>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</si>
  <si>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</si>
  <si>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</si>
  <si>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</si>
  <si>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</si>
  <si>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</si>
  <si>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</si>
  <si>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</si>
  <si>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</si>
  <si>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</si>
  <si>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</si>
  <si>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</si>
  <si>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</si>
  <si>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</si>
  <si>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</si>
  <si>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</si>
  <si>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</si>
  <si>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</si>
  <si>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</si>
  <si>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</si>
  <si>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</si>
  <si>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</si>
  <si>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</si>
  <si>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</si>
  <si>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</si>
  <si>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</si>
  <si>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</si>
  <si>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</si>
  <si>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</si>
  <si>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</si>
  <si>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</si>
  <si>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</si>
  <si>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</si>
  <si>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</si>
  <si>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</si>
  <si>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</si>
  <si>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</si>
  <si>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</si>
  <si>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</si>
  <si>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</si>
  <si>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</si>
  <si>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</si>
  <si>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</si>
  <si>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</si>
  <si>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</si>
  <si>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</si>
  <si>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</si>
  <si>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</si>
  <si>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</si>
  <si>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</si>
  <si>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</si>
  <si>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</si>
  <si>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</si>
  <si>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</si>
  <si>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</si>
  <si>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</si>
  <si>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</si>
  <si>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</si>
  <si>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</si>
  <si>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</si>
  <si>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</si>
  <si>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</si>
  <si>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</si>
  <si>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</si>
  <si>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</si>
  <si>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</si>
  <si>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</si>
  <si>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</si>
  <si>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</si>
  <si>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</si>
  <si>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</si>
  <si>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</si>
  <si>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</si>
  <si>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</si>
  <si>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</si>
  <si>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</si>
  <si>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</si>
  <si>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</si>
  <si>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</si>
  <si>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</si>
  <si>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</si>
  <si>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</si>
  <si>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</si>
  <si>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</si>
  <si>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</si>
  <si>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</si>
  <si>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</si>
  <si>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</si>
  <si>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</si>
  <si>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</si>
  <si>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</si>
  <si>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</si>
  <si>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</si>
  <si>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</si>
  <si>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</si>
  <si>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</si>
  <si>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</si>
  <si>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</si>
  <si>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</si>
  <si>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</si>
  <si>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</si>
  <si>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</si>
  <si>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</si>
  <si>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</si>
  <si>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</si>
  <si>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</si>
  <si>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</si>
  <si>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</si>
  <si>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</si>
  <si>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</si>
  <si>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</si>
  <si>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</si>
  <si>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</si>
  <si>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</si>
  <si>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</si>
  <si>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</si>
  <si>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</si>
  <si>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</si>
  <si>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</si>
  <si>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</si>
  <si>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</si>
  <si>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</si>
  <si>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</si>
  <si>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</si>
  <si>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</si>
  <si>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</si>
  <si>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</si>
  <si>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</si>
  <si>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</si>
  <si>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</si>
  <si>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</si>
  <si>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</si>
  <si>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</si>
  <si>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</si>
  <si>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</si>
  <si>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</si>
  <si>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</si>
  <si>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</si>
  <si>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</si>
  <si>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</si>
  <si>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</si>
  <si>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</si>
  <si>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</si>
  <si>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</si>
  <si>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</si>
  <si>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</si>
  <si>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</si>
  <si>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</si>
  <si>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</si>
  <si>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</si>
  <si>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</si>
  <si>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</si>
  <si>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</si>
  <si>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</si>
  <si>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</si>
  <si>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</si>
  <si>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</si>
  <si>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</si>
  <si>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</si>
  <si>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</si>
  <si>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</si>
  <si>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</si>
  <si>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</si>
  <si>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</si>
  <si>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</si>
  <si>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</si>
  <si>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</si>
  <si>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</si>
  <si>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</si>
  <si>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</si>
  <si>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</si>
  <si>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</si>
  <si>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</si>
  <si>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</si>
  <si>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</si>
  <si>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</si>
  <si>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</si>
  <si>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</si>
  <si>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</si>
  <si>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</si>
  <si>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</si>
  <si>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</si>
  <si>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</si>
  <si>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</si>
  <si>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</si>
  <si>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</si>
  <si>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</si>
  <si>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</si>
  <si>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</si>
  <si>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</si>
  <si>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</si>
  <si>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</si>
  <si>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</si>
  <si>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</si>
  <si>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</si>
  <si>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</si>
  <si>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</si>
  <si>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</si>
  <si>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</si>
  <si>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</si>
  <si>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</si>
  <si>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</si>
  <si>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</si>
  <si>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</si>
  <si>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</si>
  <si>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</si>
  <si>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</si>
  <si>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</si>
  <si>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</si>
  <si>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</si>
  <si>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</si>
  <si>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</si>
  <si>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</si>
  <si>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</si>
  <si>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</si>
  <si>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</si>
  <si>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</si>
  <si>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</si>
  <si>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</si>
  <si>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</si>
  <si>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</si>
  <si>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</si>
  <si>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</si>
  <si>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</si>
  <si>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</si>
  <si>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</si>
  <si>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</si>
  <si>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</si>
  <si>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</si>
  <si>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</si>
  <si>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</si>
  <si>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</si>
  <si>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</si>
  <si>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</si>
  <si>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</si>
  <si>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</si>
  <si>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</si>
  <si>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</si>
  <si>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</si>
  <si>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</si>
  <si>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</si>
  <si>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</si>
  <si>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</si>
  <si>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</si>
  <si>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</si>
  <si>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</si>
  <si>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</si>
  <si>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</si>
  <si>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</si>
  <si>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</si>
  <si>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</si>
  <si>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</si>
  <si>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</si>
  <si>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</si>
  <si>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</si>
  <si>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</si>
  <si>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</si>
  <si>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</si>
  <si>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</si>
  <si>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</si>
  <si>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</si>
  <si>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</si>
  <si>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</si>
  <si>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</si>
  <si>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</si>
  <si>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</si>
  <si>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</si>
  <si>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</si>
  <si>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</si>
  <si>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</si>
  <si>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</si>
  <si>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</si>
  <si>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</si>
  <si>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</si>
  <si>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</si>
  <si>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</si>
  <si>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</si>
  <si>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</si>
  <si>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</si>
  <si>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</si>
  <si>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</si>
  <si>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</si>
  <si>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</si>
  <si>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</si>
  <si>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</si>
  <si>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</si>
  <si>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</si>
  <si>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</si>
  <si>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</si>
  <si>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</si>
  <si>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</si>
  <si>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</si>
  <si>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</si>
  <si>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</si>
  <si>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</si>
  <si>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</si>
  <si>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</si>
  <si>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</si>
  <si>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</si>
  <si>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</si>
  <si>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</si>
  <si>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</si>
  <si>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</si>
  <si>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</si>
  <si>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</si>
  <si>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</si>
  <si>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</si>
  <si>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</si>
  <si>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</si>
  <si>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</si>
  <si>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</si>
  <si>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</si>
  <si>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</si>
  <si>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</si>
  <si>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</si>
  <si>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</si>
  <si>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</si>
  <si>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</si>
  <si>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</si>
  <si>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</si>
  <si>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</si>
  <si>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</si>
  <si>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</si>
  <si>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</si>
  <si>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</si>
  <si>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</si>
  <si>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</si>
  <si>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</si>
  <si>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</si>
  <si>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</si>
  <si>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</si>
  <si>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</si>
  <si>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</si>
  <si>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</si>
  <si>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</si>
  <si>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</si>
  <si>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</si>
  <si>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</si>
  <si>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</si>
  <si>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</si>
  <si>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</si>
  <si>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</si>
  <si>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</si>
  <si>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</si>
  <si>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</si>
  <si>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</si>
  <si>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</si>
  <si>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</si>
  <si>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</si>
  <si>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</si>
  <si>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</si>
  <si>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</si>
  <si>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</si>
  <si>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</si>
  <si>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</si>
  <si>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</si>
  <si>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</si>
  <si>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</si>
  <si>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</si>
  <si>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</si>
  <si>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</si>
  <si>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</si>
  <si>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</si>
  <si>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</si>
  <si>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</si>
  <si>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</si>
  <si>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</si>
  <si>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</si>
  <si>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</si>
  <si>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</si>
  <si>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</si>
  <si>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</si>
  <si>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</si>
  <si>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</si>
  <si>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</si>
  <si>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</si>
  <si>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</si>
  <si>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</si>
  <si>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</si>
  <si>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</si>
  <si>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</si>
  <si>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</si>
  <si>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</si>
  <si>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</si>
  <si>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</si>
  <si>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</si>
  <si>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</si>
  <si>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</si>
  <si>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</si>
  <si>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</si>
  <si>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</si>
  <si>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</si>
  <si>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</si>
  <si>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</si>
  <si>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</si>
  <si>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</si>
  <si>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</si>
  <si>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</si>
  <si>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</si>
  <si>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</si>
  <si>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</si>
  <si>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</si>
  <si>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</si>
  <si>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</si>
  <si>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</si>
  <si>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</si>
  <si>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</si>
  <si>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</si>
  <si>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</si>
  <si>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</si>
  <si>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</si>
  <si>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</si>
  <si>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</si>
  <si>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</si>
  <si>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</si>
  <si>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</si>
  <si>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</si>
  <si>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</si>
  <si>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</si>
  <si>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</si>
  <si>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</si>
  <si>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</si>
  <si>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</si>
  <si>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</si>
  <si>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</si>
  <si>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</si>
  <si>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</si>
  <si>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</si>
  <si>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</si>
  <si>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</si>
  <si>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</si>
  <si>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</si>
  <si>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</si>
  <si>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</si>
  <si>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</si>
  <si>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</si>
  <si>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</si>
  <si>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</si>
  <si>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</si>
  <si>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</si>
  <si>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</si>
  <si>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</si>
  <si>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</si>
  <si>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</si>
  <si>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</si>
  <si>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</si>
  <si>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</si>
  <si>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</si>
  <si>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</si>
  <si>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</si>
  <si>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</si>
  <si>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</si>
  <si>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</si>
  <si>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</si>
  <si>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</si>
  <si>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</si>
  <si>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</si>
  <si>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</si>
  <si>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</si>
  <si>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</si>
  <si>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</si>
  <si>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</si>
  <si>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</si>
  <si>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</si>
  <si>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</si>
  <si>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</si>
  <si>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</si>
  <si>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</si>
  <si>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</si>
  <si>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</si>
  <si>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</si>
  <si>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</si>
  <si>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</si>
  <si>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</si>
  <si>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</si>
  <si>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</si>
  <si>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</si>
  <si>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</si>
  <si>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</si>
  <si>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</si>
  <si>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</si>
  <si>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</si>
  <si>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</si>
  <si>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</si>
  <si>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</si>
  <si>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</si>
  <si>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</si>
  <si>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</si>
  <si>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</si>
  <si>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</si>
  <si>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</si>
  <si>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</si>
  <si>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</si>
  <si>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</si>
  <si>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</si>
  <si>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</si>
  <si>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</si>
  <si>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</si>
  <si>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</si>
  <si>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</si>
  <si>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</si>
  <si>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</si>
  <si>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</si>
  <si>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</si>
  <si>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</si>
  <si>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</si>
  <si>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</si>
  <si>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</si>
  <si>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</si>
  <si>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</si>
  <si>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</si>
  <si>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</si>
  <si>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</si>
  <si>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</si>
  <si>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</si>
  <si>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</si>
  <si>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</si>
  <si>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</si>
  <si>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</si>
  <si>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</si>
  <si>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</si>
  <si>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</si>
  <si>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</si>
  <si>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</si>
  <si>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</si>
  <si>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</si>
  <si>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</si>
  <si>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</si>
  <si>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</si>
  <si>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</si>
  <si>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</si>
  <si>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</si>
  <si>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</si>
  <si>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</si>
  <si>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</si>
  <si>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</si>
  <si>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</si>
  <si>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</si>
  <si>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</si>
  <si>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</si>
  <si>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</si>
  <si>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</si>
  <si>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</si>
  <si>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</si>
  <si>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</si>
  <si>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</si>
  <si>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</si>
  <si>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</si>
  <si>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</si>
  <si>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</si>
  <si>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</si>
  <si>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</si>
  <si>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</si>
  <si>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</si>
  <si>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</si>
  <si>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</si>
  <si>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</si>
  <si>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</si>
  <si>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</si>
  <si>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</si>
  <si>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</si>
  <si>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</si>
  <si>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</si>
  <si>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</si>
  <si>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</si>
  <si>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</si>
  <si>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</si>
  <si>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</si>
  <si>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</si>
  <si>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</si>
  <si>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</si>
  <si>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</si>
  <si>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</si>
  <si>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</si>
  <si>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</si>
  <si>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</si>
  <si>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</si>
  <si>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</si>
  <si>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</si>
  <si>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</si>
  <si>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</si>
  <si>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</si>
  <si>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</si>
  <si>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</si>
  <si>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</si>
  <si>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</si>
  <si>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</si>
  <si>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</si>
  <si>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</si>
  <si>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</si>
  <si>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</si>
  <si>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</si>
  <si>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</si>
  <si>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</si>
  <si>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</si>
  <si>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</si>
  <si>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</si>
  <si>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</si>
  <si>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</si>
  <si>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</si>
  <si>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</si>
  <si>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</si>
  <si>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</si>
  <si>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</si>
  <si>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</si>
  <si>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</si>
  <si>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</si>
  <si>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</si>
  <si>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</si>
  <si>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</si>
  <si>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</si>
  <si>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</si>
  <si>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</si>
  <si>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</si>
  <si>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</si>
  <si>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</si>
  <si>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</si>
  <si>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</si>
  <si>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</si>
  <si>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</si>
  <si>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</si>
  <si>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</si>
  <si>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</si>
  <si>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</si>
  <si>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</si>
  <si>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</si>
  <si>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</si>
  <si>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</si>
  <si>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</si>
  <si>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</si>
  <si>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</si>
  <si>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</si>
  <si>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</si>
  <si>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</si>
  <si>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</si>
  <si>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</si>
  <si>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</si>
  <si>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</si>
  <si>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</si>
  <si>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</si>
  <si>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</si>
  <si>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</si>
  <si>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</si>
  <si>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</si>
  <si>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</si>
  <si>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</si>
  <si>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</si>
  <si>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</si>
  <si>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</si>
  <si>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</si>
  <si>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</si>
  <si>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</si>
  <si>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</si>
  <si>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</si>
  <si>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</si>
  <si>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</si>
  <si>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</si>
  <si>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</si>
  <si>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</si>
  <si>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</si>
  <si>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</si>
  <si>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</si>
  <si>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</si>
  <si>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</si>
  <si>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</si>
  <si>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</si>
  <si>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</si>
  <si>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</si>
  <si>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</si>
  <si>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</si>
  <si>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</si>
  <si>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</si>
  <si>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</si>
  <si>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</si>
  <si>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</si>
  <si>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</si>
  <si>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</si>
  <si>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</si>
  <si>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</si>
  <si>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</si>
  <si>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</si>
  <si>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</si>
  <si>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</si>
  <si>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</si>
  <si>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</si>
  <si>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</si>
  <si>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</si>
  <si>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</si>
  <si>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</si>
  <si>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</si>
  <si>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</si>
  <si>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</si>
  <si>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</si>
  <si>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</si>
  <si>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</si>
  <si>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</si>
  <si>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</si>
  <si>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</si>
  <si>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</si>
  <si>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</si>
  <si>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</si>
  <si>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</si>
  <si>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</si>
  <si>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</si>
  <si>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</si>
  <si>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</si>
  <si>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</si>
  <si>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</si>
  <si>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</si>
  <si>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</si>
  <si>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</si>
  <si>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</si>
  <si>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</si>
  <si>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</si>
  <si>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</si>
  <si>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</si>
  <si>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</si>
  <si>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</si>
  <si>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</si>
  <si>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</si>
  <si>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</si>
  <si>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</si>
  <si>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</si>
  <si>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</si>
  <si>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</si>
  <si>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</si>
  <si>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</si>
  <si>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</si>
  <si>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</si>
  <si>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</si>
  <si>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</si>
  <si>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</si>
  <si>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</si>
  <si>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</si>
  <si>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</si>
  <si>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</si>
  <si>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</si>
  <si>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</si>
  <si>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</si>
  <si>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</si>
  <si>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</si>
  <si>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</si>
  <si>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</si>
  <si>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</si>
  <si>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</si>
  <si>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</si>
  <si>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</si>
  <si>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</si>
  <si>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</si>
  <si>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</si>
  <si>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</si>
  <si>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</si>
  <si>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</si>
  <si>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</si>
  <si>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</si>
  <si>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</si>
  <si>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</si>
  <si>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</si>
  <si>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</si>
  <si>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</si>
  <si>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</si>
  <si>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</si>
  <si>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</si>
  <si>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</si>
  <si>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</si>
  <si>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</si>
  <si>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</si>
  <si>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</si>
  <si>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</si>
  <si>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</si>
  <si>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</si>
  <si>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</si>
  <si>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</si>
  <si>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</si>
  <si>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</si>
  <si>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</si>
  <si>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</si>
  <si>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</si>
  <si>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</si>
  <si>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</si>
  <si>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</si>
  <si>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</si>
  <si>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</si>
  <si>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</si>
  <si>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</si>
  <si>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</si>
  <si>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</si>
  <si>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</si>
  <si>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</si>
  <si>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</si>
  <si>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</si>
  <si>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</si>
  <si>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</si>
  <si>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</si>
  <si>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</si>
  <si>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</si>
  <si>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</si>
  <si>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</si>
  <si>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</si>
  <si>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</si>
  <si>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</si>
  <si>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</si>
  <si>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</si>
  <si>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</si>
  <si>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</si>
  <si>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</si>
  <si>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</si>
  <si>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</si>
  <si>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</si>
  <si>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</si>
  <si>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</si>
  <si>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</si>
  <si>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</si>
  <si>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</si>
  <si>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</si>
  <si>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</si>
  <si>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</si>
  <si>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</si>
  <si>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</si>
  <si>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</si>
  <si>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</si>
  <si>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</si>
  <si>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</si>
  <si>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</si>
  <si>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</si>
  <si>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</si>
  <si>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</si>
  <si>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</si>
  <si>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</si>
  <si>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</si>
  <si>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</si>
  <si>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</si>
  <si>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</si>
  <si>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</si>
  <si>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</si>
  <si>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</si>
  <si>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</si>
  <si>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</si>
  <si>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</si>
  <si>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</si>
  <si>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</si>
  <si>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</si>
  <si>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</si>
  <si>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</si>
  <si>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</si>
  <si>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</si>
  <si>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</si>
  <si>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</si>
  <si>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</si>
  <si>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</si>
  <si>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</si>
  <si>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</si>
  <si>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</si>
  <si>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</si>
  <si>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</si>
  <si>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</si>
  <si>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</si>
  <si>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</si>
  <si>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</si>
  <si>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</si>
  <si>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</si>
  <si>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</si>
  <si>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</si>
  <si>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</si>
  <si>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</si>
  <si>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</si>
  <si>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</si>
  <si>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</si>
  <si>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</si>
  <si>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</si>
  <si>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</si>
  <si>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</si>
  <si>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</si>
  <si>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</si>
  <si>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</si>
  <si>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</si>
  <si>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</si>
  <si>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</si>
  <si>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</si>
  <si>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</si>
  <si>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</si>
  <si>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</si>
  <si>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</si>
  <si>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</si>
  <si>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</si>
  <si>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</si>
  <si>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</si>
  <si>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</si>
  <si>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</si>
  <si>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</si>
  <si>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</si>
  <si>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</si>
  <si>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</si>
  <si>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</si>
  <si>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</si>
  <si>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</si>
  <si>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</si>
  <si>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</si>
  <si>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</si>
  <si>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</si>
  <si>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</si>
  <si>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</si>
  <si>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</si>
  <si>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</si>
  <si>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</si>
  <si>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</si>
  <si>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</si>
  <si>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</si>
  <si>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</si>
  <si>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</si>
  <si>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</si>
  <si>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</si>
  <si>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</si>
  <si>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</si>
  <si>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</si>
  <si>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</si>
  <si>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</si>
  <si>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</si>
  <si>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</si>
  <si>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</si>
  <si>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</si>
  <si>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</si>
  <si>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</si>
  <si>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</si>
  <si>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</si>
  <si>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</si>
  <si>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</si>
  <si>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</si>
  <si>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</si>
  <si>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</si>
  <si>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</si>
  <si>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</si>
  <si>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</si>
  <si>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</si>
  <si>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</si>
  <si>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</si>
  <si>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</si>
  <si>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</si>
  <si>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</si>
  <si>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</si>
  <si>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</si>
  <si>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</si>
  <si>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</si>
  <si>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</si>
  <si>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</si>
  <si>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</si>
  <si>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</si>
  <si>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</si>
  <si>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</si>
  <si>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</si>
  <si>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</si>
  <si>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</si>
  <si>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</si>
  <si>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</si>
  <si>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</si>
  <si>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</si>
  <si>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</si>
  <si>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</si>
  <si>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</si>
  <si>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</si>
  <si>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</si>
  <si>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</si>
  <si>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</si>
  <si>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</si>
  <si>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</si>
  <si>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</si>
  <si>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</si>
  <si>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</si>
  <si>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</si>
  <si>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</si>
  <si>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</si>
  <si>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</si>
  <si>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</si>
  <si>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</si>
  <si>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</si>
  <si>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</si>
  <si>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</si>
  <si>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</si>
  <si>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</si>
  <si>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</si>
  <si>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</si>
  <si>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</si>
  <si>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</si>
  <si>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</si>
  <si>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</si>
  <si>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</si>
  <si>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</si>
  <si>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</si>
  <si>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</si>
  <si>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</si>
  <si>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</si>
  <si>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</si>
  <si>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</si>
  <si>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</si>
  <si>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</si>
  <si>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</si>
  <si>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</si>
  <si>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</si>
  <si>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</si>
  <si>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</si>
  <si>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</si>
  <si>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</si>
  <si>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</si>
  <si>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</si>
  <si>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</si>
  <si>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</si>
  <si>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</si>
  <si>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</si>
  <si>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</si>
  <si>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</si>
  <si>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</si>
  <si>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</si>
  <si>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</si>
  <si>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</si>
  <si>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</si>
  <si>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</si>
  <si>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</si>
  <si>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</si>
  <si>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</si>
  <si>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</si>
  <si>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</si>
  <si>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</si>
  <si>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</si>
  <si>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</si>
  <si>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</si>
  <si>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</si>
  <si>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</si>
  <si>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</si>
  <si>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</si>
  <si>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</si>
  <si>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</si>
  <si>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</si>
  <si>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</si>
  <si>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</si>
  <si>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</si>
  <si>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</si>
  <si>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</si>
  <si>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</si>
  <si>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</si>
  <si>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</si>
  <si>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</si>
  <si>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</si>
  <si>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</si>
  <si>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</si>
  <si>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</si>
  <si>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</si>
  <si>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</si>
  <si>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</si>
  <si>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</si>
  <si>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</si>
  <si>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</si>
  <si>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</si>
  <si>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</si>
  <si>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</si>
  <si>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</si>
  <si>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</si>
  <si>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</si>
  <si>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</si>
  <si>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</si>
  <si>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</si>
  <si>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</si>
  <si>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</si>
  <si>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</si>
  <si>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</si>
  <si>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</si>
  <si>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</si>
  <si>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</si>
  <si>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</si>
  <si>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</si>
  <si>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</si>
  <si>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</si>
  <si>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</si>
  <si>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</si>
  <si>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</si>
  <si>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</si>
  <si>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</si>
  <si>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</si>
  <si>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</si>
  <si>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</si>
  <si>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</si>
  <si>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</si>
  <si>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</si>
  <si>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</si>
  <si>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</si>
  <si>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</si>
  <si>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</si>
  <si>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</si>
  <si>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</si>
  <si>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</si>
  <si>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</si>
  <si>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</si>
  <si>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</si>
  <si>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</si>
  <si>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</si>
  <si>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</si>
  <si>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</si>
  <si>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</si>
  <si>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</si>
  <si>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</si>
  <si>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</si>
  <si>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</si>
  <si>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</si>
  <si>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</si>
  <si>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</si>
  <si>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</si>
  <si>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</si>
  <si>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</si>
  <si>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</si>
  <si>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</si>
  <si>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</si>
  <si>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</si>
  <si>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</si>
  <si>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</si>
  <si>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</si>
  <si>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</si>
  <si>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</si>
  <si>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</si>
  <si>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</si>
  <si>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</si>
  <si>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</si>
  <si>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</si>
  <si>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</si>
  <si>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</si>
  <si>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</si>
  <si>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</si>
  <si>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</si>
  <si>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</si>
  <si>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</si>
  <si>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</si>
  <si>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</si>
  <si>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</si>
  <si>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</si>
  <si>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</si>
  <si>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</si>
  <si>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</si>
  <si>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</si>
  <si>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</si>
  <si>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</si>
  <si>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</si>
  <si>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</si>
  <si>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</si>
  <si>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</si>
  <si>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</si>
  <si>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</si>
  <si>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</si>
  <si>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</si>
  <si>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</si>
  <si>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</si>
  <si>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</si>
  <si>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</si>
  <si>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</si>
  <si>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</si>
  <si>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</si>
  <si>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</si>
  <si>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</si>
  <si>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</si>
  <si>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</si>
  <si>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</si>
  <si>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</si>
  <si>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</si>
  <si>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</si>
  <si>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</si>
  <si>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</si>
  <si>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</si>
  <si>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</si>
  <si>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</si>
  <si>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</si>
  <si>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</si>
  <si>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</si>
  <si>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</si>
  <si>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</si>
  <si>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</si>
  <si>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</si>
  <si>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</si>
  <si>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</si>
  <si>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</si>
  <si>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</si>
  <si>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</si>
  <si>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</si>
  <si>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</si>
  <si>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</si>
  <si>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</si>
  <si>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</si>
  <si>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</si>
  <si>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</si>
  <si>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</si>
  <si>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</si>
  <si>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</si>
  <si>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</si>
  <si>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</si>
  <si>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</si>
  <si>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</si>
  <si>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</si>
  <si>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</si>
  <si>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</si>
  <si>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</si>
  <si>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</si>
  <si>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</si>
  <si>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</si>
  <si>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</si>
  <si>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</si>
  <si>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</si>
  <si>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</si>
  <si>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</si>
  <si>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</si>
  <si>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</si>
  <si>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</si>
  <si>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</si>
  <si>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</si>
  <si>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</si>
  <si>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</si>
  <si>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</si>
  <si>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</si>
  <si>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</si>
  <si>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</si>
  <si>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</si>
  <si>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</si>
  <si>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</si>
  <si>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</si>
  <si>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</si>
  <si>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</si>
  <si>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</si>
  <si>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</si>
  <si>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</si>
  <si>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</si>
  <si>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</si>
  <si>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</si>
  <si>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</si>
  <si>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</si>
  <si>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</si>
  <si>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</si>
  <si>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</si>
  <si>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</si>
  <si>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</si>
  <si>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</si>
  <si>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</si>
  <si>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</si>
  <si>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</si>
  <si>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</si>
  <si>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</si>
  <si>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</si>
  <si>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</si>
  <si>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</si>
  <si>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</si>
  <si>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</si>
  <si>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</si>
  <si>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</si>
  <si>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</si>
  <si>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</si>
  <si>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</si>
  <si>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</si>
  <si>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</si>
  <si>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</si>
  <si>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</si>
  <si>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</si>
  <si>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</si>
  <si>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</si>
  <si>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</si>
  <si>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</si>
  <si>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</si>
  <si>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</si>
  <si>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</si>
  <si>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</si>
  <si>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</si>
  <si>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</si>
  <si>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</si>
  <si>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</si>
  <si>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</si>
  <si>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</si>
  <si>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</si>
  <si>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</si>
  <si>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</si>
  <si>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</si>
  <si>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</si>
  <si>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</si>
  <si>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</si>
  <si>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</si>
  <si>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</si>
  <si>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</si>
  <si>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</si>
  <si>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</si>
  <si>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</si>
  <si>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</si>
  <si>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</si>
  <si>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</si>
  <si>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</si>
  <si>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</si>
  <si>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</si>
  <si>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</si>
  <si>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</si>
  <si>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</si>
  <si>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</si>
  <si>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</si>
  <si>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</si>
  <si>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</si>
  <si>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</si>
  <si>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</si>
  <si>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</si>
  <si>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</si>
  <si>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</si>
  <si>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</si>
  <si>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</si>
  <si>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</si>
  <si>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</si>
  <si>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</si>
  <si>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</si>
  <si>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</si>
  <si>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</si>
  <si>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</si>
  <si>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</si>
  <si>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</si>
  <si>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</si>
  <si>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</si>
  <si>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</si>
  <si>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</si>
  <si>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</si>
  <si>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</si>
  <si>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</si>
  <si>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</si>
  <si>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</si>
  <si>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</si>
  <si>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</si>
  <si>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</si>
  <si>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</si>
  <si>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</si>
  <si>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</si>
  <si>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</si>
  <si>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</si>
  <si>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</si>
  <si>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</si>
  <si>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</si>
  <si>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</si>
  <si>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</si>
  <si>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</si>
  <si>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</si>
  <si>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</si>
  <si>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</si>
  <si>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</si>
  <si>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</si>
  <si>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</si>
  <si>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</si>
  <si>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</si>
  <si>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</si>
  <si>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</si>
  <si>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</si>
  <si>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</si>
  <si>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</si>
  <si>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</si>
  <si>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</si>
  <si>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</si>
  <si>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</si>
  <si>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</si>
  <si>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</si>
  <si>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</si>
  <si>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</si>
  <si>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</si>
  <si>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</si>
  <si>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</si>
  <si>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</si>
  <si>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</si>
  <si>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</si>
  <si>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</si>
  <si>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</si>
  <si>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</si>
  <si>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</si>
  <si>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</si>
  <si>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</si>
  <si>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</si>
  <si>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</si>
  <si>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</si>
  <si>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</si>
  <si>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</si>
  <si>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</si>
  <si>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</si>
  <si>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</si>
  <si>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</si>
  <si>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</si>
  <si>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</si>
  <si>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</si>
  <si>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</si>
  <si>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</si>
  <si>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</si>
  <si>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</si>
  <si>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</si>
  <si>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</si>
  <si>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</si>
  <si>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</si>
  <si>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</si>
  <si>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</si>
  <si>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</si>
  <si>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</si>
  <si>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</si>
  <si>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</si>
  <si>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</si>
  <si>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</si>
  <si>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</si>
  <si>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</si>
  <si>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</si>
  <si>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</si>
  <si>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</si>
  <si>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</si>
  <si>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</si>
  <si>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</si>
  <si>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</si>
  <si>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</si>
  <si>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</si>
  <si>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</si>
  <si>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</si>
  <si>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</si>
  <si>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</si>
  <si>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</si>
  <si>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</si>
  <si>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</si>
  <si>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</si>
  <si>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</si>
  <si>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</si>
  <si>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</si>
  <si>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</si>
  <si>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</si>
  <si>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</si>
  <si>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</si>
  <si>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</si>
  <si>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</si>
  <si>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</si>
  <si>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</si>
  <si>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</si>
  <si>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</si>
  <si>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</si>
  <si>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</si>
  <si>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</si>
  <si>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</si>
  <si>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</si>
  <si>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</si>
  <si>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</si>
  <si>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</si>
  <si>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</si>
  <si>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</si>
  <si>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</si>
  <si>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</si>
  <si>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</si>
  <si>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</si>
  <si>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</si>
  <si>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</si>
  <si>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</si>
  <si>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</si>
  <si>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</si>
  <si>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</si>
  <si>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</si>
  <si>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</si>
  <si>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</si>
  <si>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</si>
  <si>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</si>
  <si>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</si>
  <si>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</si>
  <si>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</si>
  <si>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</si>
  <si>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</si>
  <si>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</si>
  <si>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</si>
  <si>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</si>
  <si>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</si>
  <si>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</si>
  <si>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</si>
  <si>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</si>
  <si>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</si>
  <si>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</si>
  <si>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</si>
  <si>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</si>
  <si>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</si>
  <si>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</si>
  <si>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</si>
  <si>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</si>
  <si>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</si>
  <si>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</si>
  <si>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</si>
  <si>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</si>
  <si>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</si>
  <si>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</si>
  <si>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</si>
  <si>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</si>
  <si>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</si>
  <si>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</si>
  <si>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</si>
  <si>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</si>
  <si>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</si>
  <si>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</si>
  <si>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</si>
  <si>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</si>
  <si>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</si>
  <si>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</si>
  <si>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</si>
  <si>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</si>
  <si>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</si>
  <si>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</si>
  <si>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</si>
  <si>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</si>
  <si>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</si>
  <si>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</si>
  <si>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</si>
  <si>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</si>
  <si>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</si>
  <si>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</si>
  <si>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</si>
  <si>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</si>
  <si>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</si>
  <si>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</si>
  <si>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</si>
  <si>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</si>
  <si>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</si>
  <si>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</si>
  <si>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</si>
  <si>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</si>
  <si>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</si>
  <si>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</si>
  <si>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</si>
  <si>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</si>
  <si>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</si>
  <si>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</si>
  <si>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</si>
  <si>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</si>
  <si>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</si>
  <si>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</si>
  <si>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</si>
  <si>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</si>
  <si>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</si>
  <si>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</si>
  <si>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</si>
  <si>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</si>
  <si>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</si>
  <si>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</si>
  <si>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</si>
  <si>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</si>
  <si>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</si>
  <si>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</si>
  <si>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</si>
  <si>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</si>
  <si>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</si>
  <si>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</si>
  <si>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</si>
  <si>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</si>
  <si>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</si>
  <si>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</si>
  <si>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</si>
  <si>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</si>
  <si>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</si>
  <si>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</si>
  <si>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</si>
  <si>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</si>
  <si>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</si>
  <si>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</si>
  <si>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</si>
  <si>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</si>
  <si>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</si>
  <si>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</si>
  <si>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</si>
  <si>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</si>
  <si>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</si>
  <si>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</si>
  <si>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</si>
  <si>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</si>
  <si>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</si>
  <si>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</si>
  <si>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</si>
  <si>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</si>
  <si>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</si>
  <si>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</si>
  <si>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</si>
  <si>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</si>
  <si>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</si>
  <si>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</si>
  <si>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</si>
  <si>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</si>
  <si>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</si>
  <si>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</si>
  <si>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</si>
  <si>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</si>
  <si>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</si>
  <si>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</si>
  <si>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</si>
  <si>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</si>
  <si>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</si>
  <si>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</si>
  <si>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</si>
  <si>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</si>
  <si>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</si>
  <si>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</si>
  <si>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</si>
  <si>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</si>
  <si>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</si>
  <si>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</si>
  <si>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</si>
  <si>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</si>
  <si>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</si>
  <si>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</si>
  <si>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</si>
  <si>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</si>
  <si>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</si>
  <si>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</si>
  <si>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</si>
  <si>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</si>
  <si>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</si>
  <si>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</si>
  <si>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</si>
  <si>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</si>
  <si>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</si>
  <si>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</si>
  <si>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</si>
  <si>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</si>
  <si>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</si>
  <si>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</si>
  <si>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</si>
  <si>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</si>
  <si>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</si>
  <si>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</si>
  <si>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</si>
  <si>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</si>
  <si>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</si>
  <si>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</si>
  <si>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</si>
  <si>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</si>
  <si>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</si>
  <si>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</si>
  <si>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</si>
  <si>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</si>
  <si>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</si>
  <si>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</si>
  <si>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</si>
  <si>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</si>
  <si>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</si>
  <si>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</si>
  <si>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</si>
  <si>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</si>
  <si>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</si>
  <si>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</si>
  <si>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</si>
  <si>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</si>
  <si>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</si>
  <si>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</si>
  <si>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</si>
  <si>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</si>
  <si>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</si>
  <si>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</si>
  <si>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</si>
  <si>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</si>
  <si>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</si>
  <si>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</si>
  <si>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</si>
  <si>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</si>
  <si>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</si>
  <si>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</si>
  <si>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</si>
  <si>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</si>
  <si>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</si>
  <si>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</si>
  <si>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</si>
  <si>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</si>
  <si>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</si>
  <si>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</si>
  <si>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</si>
  <si>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</si>
  <si>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</si>
  <si>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</si>
  <si>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</si>
  <si>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</si>
  <si>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</si>
  <si>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</si>
  <si>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</si>
  <si>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</si>
  <si>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</si>
  <si>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</si>
  <si>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</si>
  <si>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</si>
  <si>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</si>
  <si>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</si>
  <si>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</si>
  <si>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</si>
  <si>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</si>
  <si>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</si>
  <si>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</si>
  <si>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</si>
  <si>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</si>
  <si>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</si>
  <si>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</si>
  <si>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</si>
  <si>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</si>
  <si>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</si>
  <si>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</si>
  <si>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</si>
  <si>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</si>
  <si>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</si>
  <si>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</si>
  <si>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</si>
  <si>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</si>
  <si>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</si>
  <si>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</si>
  <si>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</si>
  <si>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</si>
  <si>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</si>
  <si>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</si>
  <si>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</si>
  <si>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</si>
  <si>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</si>
  <si>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</si>
  <si>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</si>
  <si>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</si>
  <si>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</si>
  <si>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</si>
  <si>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</si>
  <si>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</si>
  <si>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</si>
  <si>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</si>
  <si>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</si>
  <si>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</si>
  <si>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</si>
  <si>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</si>
  <si>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</si>
  <si>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</si>
  <si>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</si>
  <si>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</si>
  <si>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</si>
  <si>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</si>
  <si>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</si>
  <si>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</si>
  <si>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</si>
  <si>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</si>
  <si>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</si>
  <si>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</si>
  <si>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</si>
  <si>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</si>
  <si>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</si>
  <si>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</si>
  <si>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</si>
  <si>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</si>
  <si>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</si>
  <si>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</si>
  <si>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</si>
  <si>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</si>
  <si>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</si>
  <si>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</si>
  <si>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</si>
  <si>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</si>
  <si>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</si>
  <si>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</si>
  <si>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</si>
  <si>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</si>
  <si>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</si>
  <si>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</si>
  <si>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</si>
  <si>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</si>
  <si>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</si>
  <si>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</si>
  <si>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</si>
  <si>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</si>
  <si>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</si>
  <si>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</si>
  <si>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</si>
  <si>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</si>
  <si>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</si>
  <si>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</si>
  <si>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</si>
  <si>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</si>
  <si>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</si>
  <si>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</si>
  <si>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</si>
  <si>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</si>
  <si>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</si>
  <si>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</si>
  <si>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</si>
  <si>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</si>
  <si>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</si>
  <si>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</si>
  <si>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</si>
  <si>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</si>
  <si>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</si>
  <si>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</si>
  <si>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</si>
  <si>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</si>
  <si>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</si>
  <si>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</si>
  <si>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</si>
  <si>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</si>
  <si>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</si>
  <si>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</si>
  <si>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</si>
  <si>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</si>
  <si>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</si>
  <si>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</si>
  <si>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</si>
  <si>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</si>
  <si>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</si>
  <si>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</si>
  <si>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</si>
  <si>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</si>
  <si>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</si>
  <si>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</si>
  <si>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</si>
  <si>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</si>
  <si>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</si>
  <si>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</si>
  <si>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</si>
  <si>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</si>
  <si>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</si>
  <si>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</si>
  <si>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</si>
  <si>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</si>
  <si>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</si>
  <si>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</si>
  <si>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</si>
  <si>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</si>
  <si>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</si>
  <si>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</si>
  <si>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</si>
  <si>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</si>
  <si>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</si>
  <si>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</si>
  <si>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</si>
  <si>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</si>
  <si>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</si>
  <si>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</si>
  <si>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</si>
  <si>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</si>
  <si>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</si>
  <si>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</si>
  <si>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</si>
  <si>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</si>
  <si>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</si>
  <si>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</si>
  <si>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</si>
  <si>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</si>
  <si>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</si>
  <si>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</si>
  <si>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</si>
  <si>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</si>
  <si>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</si>
  <si>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</si>
  <si>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</si>
  <si>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</si>
  <si>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</si>
  <si>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</si>
  <si>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</si>
  <si>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</si>
  <si>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</si>
  <si>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</si>
  <si>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</si>
  <si>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</si>
  <si>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</si>
  <si>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</si>
  <si>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</si>
  <si>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</si>
  <si>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</si>
  <si>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</si>
  <si>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</si>
  <si>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</si>
  <si>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</si>
  <si>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</si>
  <si>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</si>
  <si>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</si>
  <si>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</si>
  <si>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</si>
  <si>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</si>
  <si>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</si>
  <si>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</si>
  <si>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</si>
  <si>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</si>
  <si>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</si>
  <si>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</si>
  <si>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</si>
  <si>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</si>
  <si>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</si>
  <si>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</si>
  <si>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</si>
  <si>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</si>
  <si>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</si>
  <si>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</si>
  <si>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</si>
  <si>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</si>
  <si>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</si>
  <si>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</si>
  <si>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</si>
  <si>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</si>
  <si>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</si>
  <si>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</si>
  <si>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</si>
  <si>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</si>
  <si>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</si>
  <si>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</si>
  <si>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</si>
  <si>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</si>
  <si>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</si>
  <si>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</si>
  <si>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</si>
  <si>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</si>
  <si>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</si>
  <si>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</si>
  <si>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</si>
  <si>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</si>
  <si>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</si>
  <si>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</si>
  <si>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</si>
  <si>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</si>
  <si>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</si>
  <si>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</si>
  <si>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</si>
  <si>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</si>
  <si>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</si>
  <si>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</si>
  <si>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</si>
  <si>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</si>
  <si>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</si>
  <si>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</si>
  <si>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</si>
  <si>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</si>
  <si>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</si>
  <si>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</si>
  <si>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</si>
  <si>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</si>
  <si>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</si>
  <si>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</si>
  <si>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</si>
  <si>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</si>
  <si>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</si>
  <si>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</si>
  <si>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</si>
  <si>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</si>
  <si>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</si>
  <si>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</si>
  <si>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</si>
  <si>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</si>
  <si>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</si>
  <si>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</si>
  <si>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</si>
  <si>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</si>
  <si>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</si>
  <si>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</si>
  <si>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</si>
  <si>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</si>
  <si>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</si>
  <si>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</si>
  <si>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</si>
  <si>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</si>
  <si>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</si>
  <si>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</si>
  <si>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</si>
  <si>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</si>
  <si>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</si>
  <si>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</si>
  <si>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</si>
  <si>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</si>
  <si>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</si>
  <si>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</si>
  <si>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</si>
  <si>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</si>
  <si>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</si>
  <si>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</si>
  <si>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</si>
  <si>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</si>
  <si>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</si>
  <si>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</si>
  <si>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</si>
  <si>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</si>
  <si>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</si>
  <si>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</si>
  <si>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</si>
  <si>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</si>
  <si>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</si>
  <si>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</si>
  <si>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</si>
  <si>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</si>
  <si>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</si>
  <si>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</si>
  <si>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</si>
  <si>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</si>
  <si>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</si>
  <si>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</si>
  <si>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</si>
  <si>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</si>
  <si>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</si>
  <si>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</si>
  <si>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</si>
  <si>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</si>
  <si>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</si>
  <si>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</si>
  <si>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</si>
  <si>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</si>
  <si>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</si>
  <si>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</si>
  <si>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</si>
  <si>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</si>
  <si>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</si>
  <si>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</si>
  <si>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</si>
  <si>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</si>
  <si>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</si>
  <si>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</si>
  <si>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</si>
  <si>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</si>
  <si>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</si>
  <si>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</si>
  <si>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</si>
  <si>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</si>
  <si>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</si>
  <si>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</si>
  <si>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</si>
  <si>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</si>
  <si>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</si>
  <si>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</si>
  <si>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</si>
  <si>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</si>
  <si>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</si>
  <si>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</si>
  <si>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</si>
  <si>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</si>
  <si>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</si>
  <si>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</si>
  <si>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</si>
  <si>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</si>
  <si>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</si>
  <si>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</si>
  <si>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</si>
  <si>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</si>
  <si>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</si>
  <si>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</si>
  <si>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</si>
  <si>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</si>
  <si>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</si>
  <si>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</si>
  <si>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</si>
  <si>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</si>
  <si>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</si>
  <si>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</si>
  <si>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</si>
  <si>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</si>
  <si>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</si>
  <si>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</si>
  <si>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</si>
  <si>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</si>
  <si>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</si>
  <si>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</si>
  <si>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</si>
  <si>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</si>
  <si>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</si>
  <si>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</si>
  <si>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</si>
  <si>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</si>
  <si>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</si>
  <si>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</si>
  <si>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</si>
  <si>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</si>
  <si>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</si>
  <si>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</si>
  <si>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</si>
  <si>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</si>
  <si>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</si>
  <si>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</si>
  <si>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</si>
  <si>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</si>
  <si>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</si>
  <si>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</si>
  <si>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</si>
  <si>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</si>
  <si>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</si>
  <si>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</si>
  <si>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</si>
  <si>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</si>
  <si>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</si>
  <si>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</si>
  <si>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</si>
  <si>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</si>
  <si>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</si>
  <si>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</si>
  <si>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</si>
  <si>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</si>
  <si>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</si>
  <si>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</si>
  <si>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</si>
  <si>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</si>
  <si>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</si>
  <si>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</si>
  <si>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</si>
  <si>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</si>
  <si>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</si>
  <si>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</si>
  <si>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</si>
  <si>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</si>
  <si>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</si>
  <si>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</si>
  <si>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</si>
  <si>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</si>
  <si>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</si>
  <si>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</si>
  <si>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</si>
  <si>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</si>
  <si>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</si>
  <si>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</si>
  <si>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</si>
  <si>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</si>
  <si>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</si>
  <si>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</si>
  <si>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</si>
  <si>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</si>
  <si>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</si>
  <si>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</si>
  <si>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</si>
  <si>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</si>
  <si>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</si>
  <si>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</si>
  <si>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</si>
  <si>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</si>
  <si>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</si>
  <si>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</si>
  <si>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</si>
  <si>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</si>
  <si>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</si>
  <si>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</si>
  <si>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</si>
  <si>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</si>
  <si>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</si>
  <si>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</si>
  <si>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</si>
  <si>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</si>
  <si>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</si>
  <si>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</si>
  <si>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</si>
  <si>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</si>
  <si>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</si>
  <si>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</si>
  <si>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</si>
  <si>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</si>
  <si>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</si>
  <si>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</si>
  <si>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</si>
  <si>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</si>
  <si>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</si>
  <si>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</si>
  <si>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</si>
  <si>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</si>
  <si>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</si>
  <si>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</si>
  <si>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</si>
  <si>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</si>
  <si>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</si>
  <si>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</si>
  <si>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</si>
  <si>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</si>
  <si>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</si>
  <si>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</si>
  <si>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</si>
  <si>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</si>
  <si>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</si>
  <si>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</si>
  <si>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</si>
  <si>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</si>
  <si>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</si>
  <si>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</si>
  <si>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</si>
  <si>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</si>
  <si>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</si>
  <si>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</si>
  <si>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</si>
  <si>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</si>
  <si>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</si>
  <si>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</si>
  <si>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</si>
  <si>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</si>
  <si>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</si>
  <si>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</si>
  <si>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</si>
  <si>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</si>
  <si>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</si>
  <si>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</si>
  <si>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</si>
  <si>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</si>
  <si>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</si>
  <si>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</si>
  <si>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</si>
  <si>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</si>
  <si>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</si>
  <si>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</si>
  <si>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</si>
  <si>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</si>
  <si>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</si>
  <si>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</si>
  <si>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</si>
  <si>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</si>
  <si>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</si>
  <si>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</si>
  <si>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</si>
  <si>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</si>
  <si>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</si>
  <si>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</si>
  <si>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</si>
  <si>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</si>
  <si>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</si>
  <si>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</si>
  <si>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</si>
  <si>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</si>
  <si>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</si>
  <si>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</si>
  <si>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</si>
  <si>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</si>
  <si>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</si>
  <si>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</si>
  <si>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</si>
  <si>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</si>
  <si>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</si>
  <si>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</si>
  <si>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</si>
  <si>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</si>
  <si>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</si>
  <si>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</si>
  <si>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</si>
  <si>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</si>
  <si>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</si>
  <si>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</si>
  <si>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</si>
  <si>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</si>
  <si>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</si>
  <si>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</si>
  <si>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</si>
  <si>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</si>
  <si>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</si>
  <si>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</si>
  <si>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</si>
  <si>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</si>
  <si>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</si>
  <si>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</si>
  <si>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</si>
  <si>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</si>
  <si>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</si>
  <si>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</si>
  <si>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</si>
  <si>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</si>
  <si>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</si>
  <si>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</si>
  <si>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</si>
  <si>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</si>
  <si>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</si>
  <si>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</si>
  <si>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</si>
  <si>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</si>
  <si>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</si>
  <si>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</si>
  <si>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</si>
  <si>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</si>
  <si>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</si>
  <si>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</si>
  <si>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</si>
  <si>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</si>
  <si>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</si>
  <si>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</si>
  <si>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</si>
  <si>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</si>
  <si>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</si>
  <si>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</si>
  <si>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</si>
  <si>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</si>
  <si>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</si>
  <si>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</si>
  <si>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</si>
  <si>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</si>
  <si>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</si>
  <si>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</si>
  <si>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</si>
  <si>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</si>
  <si>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</si>
  <si>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</si>
  <si>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</si>
  <si>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</si>
  <si>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</si>
  <si>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</si>
  <si>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</si>
  <si>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</si>
  <si>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</si>
  <si>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</si>
  <si>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</si>
  <si>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</si>
  <si>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</si>
  <si>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</si>
  <si>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</si>
  <si>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</si>
  <si>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</si>
  <si>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</si>
  <si>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</si>
  <si>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</si>
  <si>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</si>
  <si>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</si>
  <si>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</si>
  <si>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</si>
  <si>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</si>
  <si>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</si>
  <si>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</si>
  <si>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</si>
  <si>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</si>
  <si>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</si>
  <si>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</si>
  <si>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</si>
  <si>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</si>
  <si>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</si>
  <si>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</si>
  <si>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</si>
  <si>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</si>
  <si>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</si>
  <si>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</si>
  <si>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</si>
  <si>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</si>
  <si>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</si>
  <si>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</si>
  <si>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</si>
  <si>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</si>
  <si>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</si>
  <si>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</si>
  <si>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</si>
  <si>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</si>
  <si>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</si>
  <si>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</si>
  <si>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</si>
  <si>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</si>
  <si>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</si>
  <si>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</si>
  <si>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</si>
  <si>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</si>
  <si>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</si>
  <si>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</si>
  <si>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</si>
  <si>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</si>
  <si>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</si>
  <si>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</si>
  <si>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</si>
  <si>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</si>
  <si>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</si>
  <si>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</si>
  <si>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</si>
  <si>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</si>
  <si>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</si>
  <si>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</si>
  <si>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</si>
  <si>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</si>
  <si>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</si>
  <si>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</si>
  <si>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</si>
  <si>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</si>
  <si>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</si>
  <si>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</si>
  <si>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</si>
  <si>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</si>
  <si>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</si>
  <si>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</si>
  <si>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</si>
  <si>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</si>
  <si>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</si>
  <si>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</si>
  <si>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</si>
  <si>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</si>
  <si>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</si>
  <si>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</si>
  <si>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</si>
  <si>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</si>
  <si>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</si>
  <si>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</si>
  <si>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</si>
  <si>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</si>
  <si>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</si>
  <si>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</si>
  <si>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</si>
  <si>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</si>
  <si>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</si>
  <si>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</si>
  <si>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</si>
  <si>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</si>
  <si>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</si>
  <si>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</si>
  <si>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</si>
  <si>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</si>
  <si>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</si>
  <si>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</si>
  <si>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</si>
  <si>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</si>
  <si>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</si>
  <si>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</si>
  <si>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</si>
  <si>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</si>
  <si>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</si>
  <si>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</si>
  <si>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</si>
  <si>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</si>
  <si>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</si>
  <si>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</si>
  <si>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</si>
  <si>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</si>
  <si>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</si>
  <si>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</si>
  <si>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</si>
  <si>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</si>
  <si>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</si>
  <si>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</si>
  <si>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</si>
  <si>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</si>
  <si>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</si>
  <si>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</si>
  <si>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</si>
  <si>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</si>
  <si>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</si>
  <si>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</si>
  <si>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</si>
  <si>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</si>
  <si>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</si>
  <si>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</si>
  <si>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</si>
  <si>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</si>
  <si>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</si>
  <si>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</si>
  <si>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</si>
  <si>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</si>
  <si>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</si>
  <si>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</si>
  <si>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</si>
  <si>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</si>
  <si>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</si>
  <si>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</si>
  <si>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</si>
  <si>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</si>
  <si>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</si>
  <si>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</si>
  <si>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</si>
  <si>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</si>
  <si>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</si>
  <si>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</si>
  <si>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</si>
  <si>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</si>
  <si>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</si>
  <si>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</si>
  <si>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</si>
  <si>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</si>
  <si>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</si>
  <si>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</si>
  <si>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</si>
  <si>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</si>
  <si>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</si>
  <si>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</si>
  <si>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</si>
  <si>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</si>
  <si>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</si>
  <si>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</si>
  <si>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</si>
  <si>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</si>
  <si>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</si>
  <si>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</si>
  <si>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</si>
  <si>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</si>
  <si>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</si>
  <si>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</si>
  <si>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</si>
  <si>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</si>
  <si>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</si>
  <si>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</si>
  <si>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</si>
  <si>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</si>
  <si>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</si>
  <si>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</si>
  <si>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</si>
  <si>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</si>
  <si>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</si>
  <si>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</si>
  <si>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</si>
  <si>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</si>
  <si>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</si>
  <si>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</si>
  <si>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</si>
  <si>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</si>
  <si>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</si>
  <si>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</si>
  <si>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</si>
  <si>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</si>
  <si>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</si>
  <si>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</si>
  <si>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</si>
  <si>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</si>
  <si>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</si>
  <si>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</si>
  <si>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</si>
  <si>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</si>
  <si>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</si>
  <si>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</si>
  <si>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</si>
  <si>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</si>
  <si>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</si>
  <si>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</si>
  <si>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</si>
  <si>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</si>
  <si>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</si>
  <si>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</si>
  <si>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</si>
  <si>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</si>
  <si>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</si>
  <si>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</si>
  <si>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</si>
  <si>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</si>
  <si>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</si>
  <si>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</si>
  <si>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</si>
  <si>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</si>
  <si>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</si>
  <si>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</si>
  <si>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</si>
  <si>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</si>
  <si>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</si>
  <si>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</si>
  <si>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</si>
  <si>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</si>
  <si>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</si>
  <si>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</si>
  <si>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</si>
  <si>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</si>
  <si>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</si>
  <si>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</si>
  <si>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</si>
  <si>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</si>
  <si>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</si>
  <si>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</si>
  <si>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</si>
  <si>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</si>
  <si>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</si>
  <si>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</si>
  <si>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</si>
  <si>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</si>
  <si>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</si>
  <si>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</si>
  <si>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</si>
  <si>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</si>
  <si>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</si>
  <si>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</si>
  <si>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</si>
  <si>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</si>
  <si>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</si>
  <si>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</si>
  <si>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</si>
  <si>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</si>
  <si>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</si>
  <si>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</si>
  <si>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</si>
  <si>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</si>
  <si>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</si>
  <si>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</si>
  <si>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</si>
  <si>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</si>
  <si>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</si>
  <si>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</si>
  <si>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</si>
  <si>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</si>
  <si>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</si>
  <si>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</si>
  <si>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</si>
  <si>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</si>
  <si>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</si>
  <si>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</si>
  <si>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</si>
  <si>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</si>
  <si>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</si>
  <si>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</si>
  <si>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</si>
  <si>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</si>
  <si>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</si>
  <si>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</si>
  <si>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</si>
  <si>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</si>
  <si>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</si>
  <si>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</si>
  <si>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</si>
  <si>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</si>
  <si>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</si>
  <si>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</si>
  <si>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</si>
  <si>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</si>
  <si>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</si>
  <si>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</si>
  <si>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</si>
  <si>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</si>
  <si>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</si>
  <si>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</si>
  <si>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</si>
  <si>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</si>
  <si>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</si>
  <si>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</si>
  <si>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</si>
  <si>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</si>
  <si>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</si>
  <si>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</si>
  <si>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</si>
  <si>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</si>
  <si>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</si>
  <si>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</si>
  <si>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</si>
  <si>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</si>
  <si>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</si>
  <si>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</si>
  <si>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</si>
  <si>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</si>
  <si>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</si>
  <si>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</si>
  <si>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</si>
  <si>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</si>
  <si>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</si>
  <si>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</si>
  <si>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</si>
  <si>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</si>
  <si>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</si>
  <si>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</si>
  <si>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</si>
  <si>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</si>
  <si>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</si>
  <si>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</si>
  <si>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</si>
  <si>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</si>
  <si>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</si>
  <si>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</si>
  <si>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</si>
  <si>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</si>
  <si>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</si>
  <si>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</si>
  <si>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</si>
  <si>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</si>
  <si>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</si>
  <si>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</si>
  <si>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</si>
  <si>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</si>
  <si>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</si>
  <si>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</si>
  <si>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</si>
  <si>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</si>
  <si>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</si>
  <si>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</si>
  <si>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</si>
  <si>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</si>
  <si>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</si>
  <si>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</si>
  <si>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</si>
  <si>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</si>
  <si>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</si>
  <si>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</si>
  <si>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</si>
  <si>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</si>
  <si>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</si>
  <si>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</si>
  <si>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</si>
  <si>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</si>
  <si>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</si>
  <si>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</si>
  <si>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</si>
  <si>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</si>
  <si>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</si>
  <si>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</si>
  <si>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</si>
  <si>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</si>
  <si>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</si>
  <si>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</si>
  <si>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</si>
  <si>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</si>
  <si>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</si>
  <si>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</si>
  <si>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</si>
  <si>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</si>
  <si>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</si>
  <si>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</si>
  <si>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</si>
  <si>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</si>
  <si>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</si>
  <si>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</si>
  <si>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</si>
  <si>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</si>
  <si>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</si>
  <si>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</si>
  <si>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</si>
  <si>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</si>
  <si>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</si>
  <si>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</si>
  <si>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</si>
  <si>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</si>
  <si>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</si>
  <si>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</si>
  <si>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</si>
  <si>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</si>
  <si>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</si>
  <si>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</si>
  <si>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</si>
  <si>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</si>
  <si>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</si>
  <si>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</si>
  <si>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</si>
  <si>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</si>
  <si>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</si>
  <si>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</si>
  <si>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</si>
  <si>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</si>
  <si>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</si>
  <si>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</si>
  <si>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</si>
  <si>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</si>
  <si>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</si>
  <si>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</si>
  <si>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</si>
  <si>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</si>
  <si>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</si>
  <si>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</si>
  <si>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</si>
  <si>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</si>
  <si>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</si>
  <si>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</si>
  <si>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</si>
  <si>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</si>
  <si>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</si>
  <si>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</si>
  <si>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</si>
  <si>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</si>
  <si>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</si>
  <si>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</si>
  <si>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</si>
  <si>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</si>
  <si>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</si>
  <si>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</si>
  <si>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</si>
  <si>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</si>
  <si>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</si>
  <si>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</si>
  <si>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</si>
  <si>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</si>
  <si>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</si>
  <si>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</si>
  <si>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</si>
  <si>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</si>
  <si>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</si>
  <si>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</si>
  <si>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</si>
  <si>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</si>
  <si>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</si>
  <si>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</si>
  <si>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</si>
  <si>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</si>
  <si>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</si>
  <si>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</si>
  <si>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</si>
  <si>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</si>
  <si>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</si>
  <si>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</si>
  <si>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</si>
  <si>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</si>
  <si>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</si>
  <si>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</si>
  <si>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</si>
  <si>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</si>
  <si>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</si>
  <si>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</si>
  <si>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</si>
  <si>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</si>
  <si>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</si>
  <si>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</si>
  <si>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</si>
  <si>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</si>
  <si>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</si>
  <si>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</si>
  <si>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</si>
  <si>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</si>
  <si>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</si>
  <si>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</si>
  <si>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</si>
  <si>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</si>
  <si>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</si>
  <si>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</si>
  <si>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</si>
  <si>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</si>
  <si>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</si>
  <si>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</si>
  <si>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</si>
  <si>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</si>
  <si>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</si>
  <si>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</si>
  <si>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</si>
  <si>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</si>
  <si>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</si>
  <si>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</si>
  <si>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</si>
  <si>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</si>
  <si>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</si>
  <si>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</si>
  <si>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</si>
  <si>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</si>
  <si>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</si>
  <si>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</si>
  <si>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</si>
  <si>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</si>
  <si>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</si>
  <si>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</si>
  <si>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</si>
  <si>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</si>
  <si>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</si>
  <si>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</si>
  <si>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</si>
  <si>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</si>
  <si>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</si>
  <si>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</si>
  <si>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</si>
  <si>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</si>
  <si>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</si>
  <si>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</si>
  <si>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</si>
  <si>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</si>
  <si>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</si>
  <si>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</si>
  <si>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</si>
  <si>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</si>
  <si>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</si>
  <si>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</si>
  <si>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</si>
  <si>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</si>
  <si>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</si>
  <si>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</si>
  <si>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</si>
  <si>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</si>
  <si>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</si>
  <si>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</si>
  <si>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</si>
  <si>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</si>
  <si>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</si>
  <si>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</si>
  <si>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</si>
  <si>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</si>
  <si>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</si>
  <si>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</si>
  <si>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</si>
  <si>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</si>
  <si>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</si>
  <si>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</si>
  <si>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</si>
  <si>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</si>
  <si>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</si>
  <si>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</si>
  <si>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</si>
  <si>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</si>
  <si>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</si>
  <si>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</si>
  <si>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</si>
  <si>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</si>
  <si>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</si>
  <si>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</si>
  <si>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</si>
  <si>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</si>
  <si>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</si>
  <si>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</si>
  <si>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</si>
  <si>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</si>
  <si>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</si>
  <si>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</si>
  <si>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</si>
  <si>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</si>
  <si>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</si>
  <si>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</si>
  <si>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</si>
  <si>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</si>
  <si>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</si>
  <si>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</si>
  <si>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</si>
  <si>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</si>
  <si>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</si>
  <si>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</si>
  <si>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</si>
  <si>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</si>
  <si>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</si>
  <si>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</si>
  <si>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</si>
  <si>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</si>
  <si>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</si>
  <si>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</si>
  <si>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</si>
  <si>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</si>
  <si>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</si>
  <si>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</si>
  <si>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</si>
  <si>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</si>
  <si>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</si>
  <si>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</si>
  <si>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</si>
  <si>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</si>
  <si>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</si>
  <si>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</si>
  <si>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</si>
  <si>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</si>
  <si>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</si>
  <si>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</si>
  <si>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</si>
  <si>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</si>
  <si>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</si>
  <si>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</si>
  <si>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</si>
  <si>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</si>
  <si>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</si>
  <si>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</si>
  <si>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</si>
  <si>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</si>
  <si>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</si>
  <si>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</si>
  <si>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</si>
  <si>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</si>
  <si>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</si>
  <si>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</si>
  <si>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</si>
  <si>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</si>
  <si>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</si>
  <si>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</si>
  <si>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</si>
  <si>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</si>
  <si>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</si>
  <si>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</si>
  <si>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</si>
  <si>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</si>
  <si>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</si>
  <si>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</si>
  <si>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</si>
  <si>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</si>
  <si>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</si>
  <si>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</si>
  <si>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</si>
  <si>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</si>
  <si>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</si>
  <si>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</si>
  <si>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</si>
  <si>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</si>
  <si>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</si>
  <si>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</si>
  <si>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</si>
  <si>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</si>
  <si>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</si>
  <si>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</si>
  <si>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</si>
  <si>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</si>
  <si>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</si>
  <si>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</si>
  <si>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</si>
  <si>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</si>
  <si>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</si>
  <si>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</si>
  <si>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</si>
  <si>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</si>
  <si>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</si>
  <si>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</si>
  <si>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</si>
  <si>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</si>
  <si>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</si>
  <si>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</si>
  <si>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</si>
  <si>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</si>
  <si>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</si>
  <si>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</si>
  <si>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</si>
  <si>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</si>
  <si>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</si>
  <si>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</si>
  <si>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</si>
  <si>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</si>
  <si>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</si>
  <si>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</si>
  <si>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</si>
  <si>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</si>
  <si>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</si>
  <si>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</si>
  <si>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</si>
  <si>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</si>
  <si>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</si>
  <si>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</si>
  <si>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</si>
  <si>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</si>
  <si>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</si>
  <si>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</si>
  <si>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</si>
  <si>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</si>
  <si>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</si>
  <si>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</si>
  <si>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</si>
  <si>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</si>
  <si>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</si>
  <si>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</si>
  <si>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</si>
  <si>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</si>
  <si>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</si>
  <si>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</si>
  <si>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</si>
  <si>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</si>
  <si>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</si>
  <si>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</si>
  <si>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</si>
  <si>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</si>
  <si>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</si>
  <si>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</si>
  <si>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</si>
  <si>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</si>
  <si>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</si>
  <si>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</si>
  <si>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</si>
  <si>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</si>
  <si>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</si>
  <si>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</si>
  <si>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</si>
  <si>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</si>
  <si>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</si>
  <si>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</si>
  <si>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</si>
  <si>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</si>
  <si>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</si>
  <si>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</si>
  <si>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</si>
  <si>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</si>
  <si>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</si>
  <si>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</si>
  <si>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</si>
  <si>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</si>
  <si>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</si>
  <si>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</si>
  <si>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</si>
  <si>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</si>
  <si>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</si>
  <si>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</si>
  <si>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</si>
  <si>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</si>
  <si>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</si>
  <si>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</si>
  <si>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</si>
  <si>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</si>
  <si>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</si>
  <si>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</si>
  <si>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</si>
  <si>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</si>
  <si>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</si>
  <si>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</si>
  <si>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</si>
  <si>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</si>
  <si>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</si>
  <si>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</si>
  <si>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</si>
  <si>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</si>
  <si>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</si>
  <si>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</si>
  <si>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</si>
  <si>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</si>
  <si>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</si>
  <si>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</si>
  <si>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</si>
  <si>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</si>
  <si>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</si>
  <si>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</si>
  <si>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</si>
  <si>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</si>
  <si>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</si>
  <si>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</si>
  <si>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</si>
  <si>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</si>
  <si>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</si>
  <si>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</si>
  <si>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</si>
  <si>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</si>
  <si>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</si>
  <si>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</si>
  <si>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</si>
  <si>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</si>
  <si>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</si>
  <si>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</si>
  <si>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</si>
  <si>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</si>
  <si>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</si>
  <si>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</si>
  <si>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</si>
  <si>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</si>
  <si>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</si>
  <si>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</si>
  <si>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</si>
  <si>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</si>
  <si>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</si>
  <si>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</si>
  <si>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</si>
  <si>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</si>
  <si>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</si>
  <si>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</si>
  <si>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</si>
  <si>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</si>
  <si>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</si>
  <si>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</si>
  <si>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</si>
  <si>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</si>
  <si>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</si>
  <si>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</si>
  <si>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</si>
  <si>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</si>
  <si>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</si>
  <si>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</si>
  <si>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</si>
  <si>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</si>
  <si>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</si>
  <si>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</si>
  <si>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</si>
  <si>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</si>
  <si>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</si>
  <si>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</si>
  <si>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</si>
  <si>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</si>
  <si>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</si>
  <si>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</si>
  <si>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</si>
  <si>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</si>
  <si>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</si>
  <si>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</si>
  <si>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</si>
  <si>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</si>
  <si>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</si>
  <si>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</si>
  <si>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</si>
  <si>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</si>
  <si>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</si>
  <si>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</si>
  <si>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</si>
  <si>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</si>
  <si>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</si>
  <si>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</si>
  <si>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</si>
  <si>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</si>
  <si>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</si>
  <si>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</si>
  <si>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</si>
  <si>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</si>
  <si>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</si>
  <si>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</si>
  <si>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</si>
  <si>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</si>
  <si>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</si>
  <si>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</si>
  <si>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</si>
  <si>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</si>
  <si>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</si>
  <si>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</si>
  <si>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</si>
  <si>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</si>
  <si>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</si>
  <si>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</si>
  <si>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</si>
  <si>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</si>
  <si>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</si>
  <si>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</si>
  <si>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</si>
  <si>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</si>
  <si>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</si>
  <si>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</si>
  <si>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</si>
  <si>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</si>
  <si>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</si>
  <si>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</si>
  <si>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</si>
  <si>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</si>
  <si>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</si>
  <si>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</si>
  <si>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</si>
  <si>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</si>
  <si>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</si>
  <si>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</si>
  <si>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</si>
  <si>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</si>
  <si>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</si>
  <si>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</si>
  <si>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</si>
  <si>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</si>
  <si>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</si>
  <si>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</si>
  <si>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</si>
  <si>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</si>
  <si>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</si>
  <si>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</si>
  <si>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</si>
  <si>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</si>
  <si>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</si>
  <si>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</si>
  <si>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</si>
  <si>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</si>
  <si>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</si>
  <si>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</si>
  <si>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</si>
  <si>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</si>
  <si>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</si>
  <si>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</si>
  <si>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</si>
  <si>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</si>
  <si>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</si>
  <si>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</si>
  <si>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</si>
  <si>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</si>
  <si>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</si>
  <si>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</si>
  <si>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</si>
  <si>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</si>
  <si>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</si>
  <si>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</si>
  <si>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</si>
  <si>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</si>
  <si>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</si>
  <si>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</si>
  <si>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</si>
  <si>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</si>
  <si>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</si>
  <si>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</si>
  <si>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</si>
  <si>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</si>
  <si>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</si>
  <si>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</si>
  <si>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</si>
  <si>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</si>
  <si>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</si>
  <si>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</si>
  <si>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</si>
  <si>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</si>
  <si>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</si>
  <si>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</si>
  <si>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</si>
  <si>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</si>
  <si>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</si>
  <si>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</si>
  <si>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</si>
  <si>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</si>
  <si>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</si>
  <si>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</si>
  <si>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</si>
  <si>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</si>
  <si>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</si>
  <si>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</si>
  <si>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</si>
  <si>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</si>
  <si>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</si>
  <si>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</si>
  <si>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</si>
  <si>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</si>
  <si>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</si>
  <si>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</si>
  <si>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</si>
  <si>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</si>
  <si>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</si>
  <si>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</si>
  <si>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</si>
  <si>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</si>
  <si>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</si>
  <si>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</si>
  <si>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</si>
  <si>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</si>
  <si>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</si>
  <si>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</si>
  <si>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</si>
  <si>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</si>
  <si>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</si>
  <si>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</si>
  <si>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</si>
  <si>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</si>
  <si>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</si>
  <si>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</si>
  <si>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</si>
  <si>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</si>
  <si>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</si>
  <si>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</si>
  <si>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</si>
  <si>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</si>
  <si>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</si>
  <si>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</si>
  <si>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</si>
  <si>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</si>
  <si>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</si>
  <si>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</si>
  <si>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</si>
  <si>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</si>
  <si>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</si>
  <si>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</si>
  <si>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</si>
  <si>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</si>
  <si>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</si>
  <si>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</si>
  <si>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</si>
  <si>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</si>
  <si>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</si>
  <si>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</si>
  <si>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</si>
  <si>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</si>
  <si>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</si>
  <si>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</si>
  <si>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</si>
  <si>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</si>
  <si>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</si>
  <si>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</si>
  <si>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</si>
  <si>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</si>
  <si>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</si>
  <si>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</si>
  <si>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</si>
  <si>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</si>
  <si>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</si>
  <si>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</si>
  <si>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</si>
  <si>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</si>
  <si>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</si>
  <si>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</si>
  <si>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</si>
  <si>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</si>
  <si>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</si>
  <si>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</si>
  <si>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</si>
  <si>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</si>
  <si>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</si>
  <si>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</si>
  <si>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</si>
  <si>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</si>
  <si>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</si>
  <si>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</si>
  <si>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</si>
  <si>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</si>
  <si>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</si>
  <si>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</si>
  <si>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</si>
  <si>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</si>
  <si>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</si>
  <si>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</si>
  <si>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</si>
  <si>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</si>
  <si>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</si>
  <si>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</si>
  <si>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</si>
  <si>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</si>
  <si>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</si>
  <si>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</si>
  <si>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</si>
  <si>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</si>
  <si>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</si>
  <si>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</si>
  <si>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</si>
  <si>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</si>
  <si>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</si>
  <si>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</si>
  <si>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</si>
  <si>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</si>
  <si>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</si>
  <si>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</si>
  <si>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</si>
  <si>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</si>
  <si>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</si>
  <si>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</si>
  <si>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</si>
  <si>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</si>
  <si>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</si>
  <si>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</si>
  <si>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</si>
  <si>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</si>
  <si>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</si>
  <si>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</si>
  <si>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</si>
  <si>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</si>
  <si>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</si>
  <si>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</si>
  <si>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</si>
  <si>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</si>
  <si>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</si>
  <si>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</si>
  <si>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</si>
  <si>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</si>
  <si>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</si>
  <si>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</si>
  <si>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</si>
  <si>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</si>
  <si>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</si>
  <si>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</si>
  <si>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</si>
  <si>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</si>
  <si>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</si>
  <si>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</si>
  <si>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</si>
  <si>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</si>
  <si>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</si>
  <si>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</si>
  <si>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</si>
  <si>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</si>
  <si>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</si>
  <si>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</si>
  <si>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</si>
  <si>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</si>
  <si>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</si>
  <si>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</si>
  <si>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</si>
  <si>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</si>
  <si>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</si>
  <si>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</si>
  <si>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</si>
  <si>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</si>
  <si>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</si>
  <si>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</si>
  <si>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</si>
  <si>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</si>
  <si>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</si>
  <si>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</si>
  <si>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</si>
  <si>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</si>
  <si>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</si>
  <si>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</si>
  <si>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</si>
  <si>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</si>
  <si>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</si>
  <si>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</si>
  <si>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</si>
  <si>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</si>
  <si>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</si>
  <si>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</si>
  <si>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</si>
  <si>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</si>
  <si>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</si>
  <si>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</si>
  <si>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</si>
  <si>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</si>
  <si>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</si>
  <si>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</si>
  <si>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</si>
  <si>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</si>
  <si>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</si>
  <si>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</si>
  <si>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</si>
  <si>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</si>
  <si>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</si>
  <si>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</si>
  <si>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</si>
  <si>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</si>
  <si>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</si>
  <si>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</si>
  <si>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</si>
  <si>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</si>
  <si>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</si>
  <si>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</si>
  <si>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</si>
  <si>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</si>
  <si>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</si>
  <si>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</si>
  <si>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</si>
  <si>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</si>
  <si>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</si>
  <si>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</si>
  <si>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</si>
  <si>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</si>
  <si>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</si>
  <si>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</si>
  <si>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</si>
  <si>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</si>
  <si>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</si>
  <si>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</si>
  <si>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</si>
  <si>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</si>
  <si>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</si>
  <si>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</si>
  <si>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</si>
  <si>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</si>
  <si>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</si>
  <si>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</si>
  <si>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</si>
  <si>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</si>
  <si>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</si>
  <si>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</si>
  <si>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</si>
  <si>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</si>
  <si>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</si>
  <si>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</si>
  <si>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</si>
  <si>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</si>
  <si>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</si>
  <si>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</si>
  <si>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</si>
  <si>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</si>
  <si>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</si>
  <si>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</si>
  <si>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</si>
  <si>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</si>
  <si>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</si>
  <si>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</si>
  <si>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</si>
  <si>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</si>
  <si>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</si>
  <si>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</si>
  <si>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</si>
  <si>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</si>
  <si>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</si>
  <si>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</si>
  <si>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</si>
  <si>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</si>
  <si>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</si>
  <si>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</si>
  <si>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</si>
  <si>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</si>
  <si>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</si>
  <si>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</si>
  <si>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</si>
  <si>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</si>
  <si>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</si>
  <si>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</si>
  <si>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</si>
  <si>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</si>
  <si>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</si>
  <si>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</si>
  <si>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</si>
  <si>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</si>
  <si>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</si>
  <si>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</si>
  <si>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</si>
  <si>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</si>
  <si>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</si>
  <si>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</si>
  <si>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</si>
  <si>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</si>
  <si>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</si>
  <si>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</si>
  <si>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</si>
  <si>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</si>
  <si>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</si>
  <si>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</si>
  <si>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</si>
  <si>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</si>
  <si>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</si>
  <si>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</si>
  <si>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</si>
  <si>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</si>
  <si>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</si>
  <si>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</si>
  <si>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</si>
  <si>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</si>
  <si>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</si>
  <si>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</si>
  <si>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</si>
  <si>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</si>
  <si>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</si>
  <si>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</si>
  <si>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</si>
  <si>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</si>
  <si>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</si>
  <si>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</si>
  <si>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</si>
  <si>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</si>
  <si>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</si>
  <si>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</si>
  <si>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</si>
  <si>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</si>
  <si>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</si>
  <si>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</si>
  <si>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</si>
  <si>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</si>
  <si>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</si>
  <si>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</si>
  <si>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</si>
  <si>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</si>
  <si>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</si>
  <si>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</si>
  <si>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</si>
  <si>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</si>
  <si>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</si>
  <si>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</si>
  <si>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</si>
  <si>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</si>
  <si>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</si>
  <si>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</si>
  <si>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</si>
  <si>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</si>
  <si>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</si>
  <si>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</si>
  <si>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</si>
  <si>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</si>
  <si>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</si>
  <si>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</si>
  <si>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</si>
  <si>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</si>
  <si>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</si>
  <si>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</si>
  <si>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</si>
  <si>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</si>
  <si>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</si>
  <si>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</si>
  <si>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</si>
  <si>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</si>
  <si>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</si>
  <si>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</si>
  <si>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</si>
  <si>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</si>
  <si>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</si>
  <si>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</si>
  <si>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</si>
  <si>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</si>
  <si>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</si>
  <si>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</si>
  <si>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</si>
  <si>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</si>
  <si>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</si>
  <si>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</si>
  <si>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</si>
  <si>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</si>
  <si>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</si>
  <si>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</si>
  <si>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</si>
  <si>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</si>
  <si>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</si>
  <si>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</si>
  <si>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</si>
  <si>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</si>
  <si>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</si>
  <si>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</si>
  <si>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</si>
  <si>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</si>
  <si>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</si>
  <si>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</si>
  <si>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</si>
  <si>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</si>
  <si>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</si>
  <si>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</si>
  <si>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</si>
  <si>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</si>
  <si>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</si>
  <si>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</si>
  <si>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</si>
  <si>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</si>
  <si>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</si>
  <si>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</si>
  <si>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</si>
  <si>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</si>
  <si>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</si>
  <si>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</si>
  <si>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</si>
  <si>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</si>
  <si>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</si>
  <si>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</si>
  <si>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</si>
  <si>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</si>
  <si>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</si>
  <si>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</si>
  <si>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</si>
  <si>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</si>
  <si>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</si>
  <si>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</si>
  <si>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</si>
  <si>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</si>
  <si>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</si>
  <si>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</si>
  <si>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</si>
  <si>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</si>
  <si>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</si>
  <si>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</si>
  <si>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</si>
  <si>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</si>
  <si>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</si>
  <si>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</si>
  <si>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</si>
  <si>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</si>
  <si>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</si>
  <si>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</si>
  <si>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</si>
  <si>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</si>
  <si>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</si>
  <si>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</si>
  <si>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</si>
  <si>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</si>
  <si>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</si>
  <si>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</si>
  <si>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</si>
  <si>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</si>
  <si>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</si>
  <si>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</si>
  <si>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</si>
  <si>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</si>
  <si>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</si>
  <si>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</si>
  <si>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</si>
  <si>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</si>
  <si>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</si>
  <si>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</si>
  <si>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</si>
  <si>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</si>
  <si>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</si>
  <si>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</si>
  <si>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</si>
  <si>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</si>
  <si>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</si>
  <si>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</si>
  <si>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</si>
  <si>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</si>
  <si>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</si>
  <si>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</si>
  <si>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</si>
  <si>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</si>
  <si>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</si>
  <si>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</si>
  <si>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</si>
  <si>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</si>
  <si>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</si>
  <si>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</si>
  <si>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</si>
  <si>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</si>
  <si>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</si>
  <si>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</si>
  <si>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</si>
  <si>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</si>
  <si>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</si>
  <si>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</si>
  <si>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</si>
  <si>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</si>
  <si>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</si>
  <si>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</si>
  <si>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</si>
  <si>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</si>
  <si>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</si>
  <si>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</si>
  <si>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</si>
  <si>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</si>
  <si>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</si>
  <si>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</si>
  <si>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</si>
  <si>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</si>
  <si>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</si>
  <si>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</si>
  <si>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</si>
  <si>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</si>
  <si>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</si>
  <si>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</si>
  <si>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</si>
  <si>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</si>
  <si>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</si>
  <si>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</si>
  <si>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</si>
  <si>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</si>
  <si>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</si>
  <si>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</si>
  <si>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</si>
  <si>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</si>
  <si>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</si>
  <si>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</si>
  <si>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</si>
  <si>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</si>
  <si>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</si>
  <si>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</si>
  <si>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</si>
  <si>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</si>
  <si>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</si>
  <si>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</si>
  <si>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</si>
  <si>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</si>
  <si>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</si>
  <si>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</si>
  <si>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</si>
  <si>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</si>
  <si>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</si>
  <si>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</si>
  <si>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</si>
  <si>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</si>
  <si>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</si>
  <si>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</si>
  <si>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</si>
  <si>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</si>
  <si>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</si>
  <si>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</si>
  <si>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</si>
  <si>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</si>
  <si>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</si>
  <si>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</si>
  <si>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</si>
  <si>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</si>
  <si>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</si>
  <si>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</si>
  <si>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</si>
  <si>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</si>
  <si>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</si>
  <si>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</si>
  <si>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</si>
  <si>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</si>
  <si>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</si>
  <si>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</si>
  <si>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</si>
  <si>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</si>
  <si>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</si>
  <si>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</si>
  <si>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</si>
  <si>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</si>
  <si>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</si>
  <si>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</si>
  <si>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</si>
  <si>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</si>
  <si>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</si>
  <si>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</si>
  <si>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</si>
  <si>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</si>
  <si>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</si>
  <si>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</si>
  <si>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</si>
  <si>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</si>
  <si>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</si>
  <si>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</si>
  <si>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</si>
  <si>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</si>
  <si>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</si>
  <si>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</si>
  <si>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</si>
  <si>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</si>
  <si>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</si>
  <si>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</si>
  <si>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</si>
  <si>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</si>
  <si>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</si>
  <si>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</si>
  <si>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</si>
  <si>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</si>
  <si>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</si>
  <si>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</si>
  <si>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</si>
  <si>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</si>
  <si>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</si>
  <si>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</si>
  <si>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</si>
  <si>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</si>
  <si>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</si>
  <si>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</si>
  <si>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</si>
  <si>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</si>
  <si>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</si>
  <si>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</si>
  <si>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</si>
  <si>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</si>
  <si>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</si>
  <si>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</si>
  <si>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</si>
  <si>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</si>
  <si>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</si>
  <si>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</si>
  <si>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</si>
  <si>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</si>
  <si>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</si>
  <si>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</si>
  <si>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</si>
  <si>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</si>
  <si>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</si>
  <si>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</si>
  <si>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</si>
  <si>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</si>
  <si>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</si>
  <si>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</si>
  <si>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</si>
  <si>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</si>
  <si>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</si>
  <si>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</si>
  <si>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</si>
  <si>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</si>
  <si>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</si>
  <si>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</si>
  <si>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</si>
  <si>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</si>
  <si>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</si>
  <si>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</si>
  <si>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</si>
  <si>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</si>
  <si>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</si>
  <si>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</si>
  <si>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</si>
  <si>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</si>
  <si>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</si>
  <si>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</si>
  <si>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</si>
  <si>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</si>
  <si>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</si>
  <si>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</si>
  <si>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</si>
  <si>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</si>
  <si>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</si>
  <si>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</si>
  <si>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</si>
  <si>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</si>
  <si>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</si>
  <si>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</si>
  <si>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</si>
  <si>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</si>
  <si>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</si>
  <si>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</si>
  <si>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</si>
  <si>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</si>
  <si>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</si>
  <si>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</si>
  <si>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</si>
  <si>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</si>
  <si>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</si>
  <si>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</si>
  <si>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</si>
  <si>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</si>
  <si>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</si>
  <si>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</si>
  <si>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</si>
  <si>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</si>
  <si>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</si>
  <si>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</si>
  <si>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</si>
  <si>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</si>
  <si>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</si>
  <si>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</si>
  <si>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</si>
  <si>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</si>
  <si>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</si>
  <si>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</si>
  <si>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</si>
  <si>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</si>
  <si>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</si>
  <si>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</si>
  <si>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</si>
  <si>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</si>
  <si>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</si>
  <si>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</si>
  <si>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</si>
  <si>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</si>
  <si>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</si>
  <si>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</si>
  <si>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</si>
  <si>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</si>
  <si>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</si>
  <si>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</si>
  <si>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</si>
  <si>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</si>
  <si>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</si>
  <si>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</si>
  <si>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</si>
  <si>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</si>
  <si>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</si>
  <si>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</si>
  <si>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</si>
  <si>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</si>
  <si>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</si>
  <si>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</si>
  <si>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</si>
  <si>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</si>
  <si>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</si>
  <si>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</si>
  <si>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</si>
  <si>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</si>
  <si>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</si>
  <si>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</si>
  <si>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</si>
  <si>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</si>
  <si>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</si>
  <si>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</si>
  <si>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</si>
  <si>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</si>
  <si>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</si>
  <si>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</si>
  <si>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</si>
  <si>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</si>
  <si>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</si>
  <si>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</si>
  <si>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</si>
  <si>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</si>
  <si>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</si>
  <si>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</si>
  <si>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</si>
  <si>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</si>
  <si>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</si>
  <si>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</si>
  <si>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</si>
  <si>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</si>
  <si>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</si>
  <si>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</si>
  <si>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</si>
  <si>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</si>
  <si>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</si>
  <si>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</si>
  <si>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</si>
  <si>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</si>
  <si>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</si>
  <si>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</si>
  <si>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</si>
  <si>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</si>
  <si>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</si>
  <si>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</si>
  <si>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</si>
  <si>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</si>
  <si>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</si>
  <si>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</si>
  <si>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</si>
  <si>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</si>
  <si>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</si>
  <si>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</si>
  <si>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</si>
  <si>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</si>
  <si>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</si>
  <si>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</si>
  <si>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</si>
  <si>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</si>
  <si>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</si>
  <si>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</si>
  <si>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</si>
  <si>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</si>
  <si>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</si>
  <si>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</si>
  <si>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</si>
  <si>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</si>
  <si>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</si>
  <si>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</si>
  <si>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</si>
  <si>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</si>
  <si>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</si>
  <si>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</si>
  <si>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</si>
  <si>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</si>
  <si>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</si>
  <si>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</si>
  <si>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</si>
  <si>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</si>
  <si>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</si>
  <si>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</si>
  <si>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</si>
  <si>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</si>
  <si>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</si>
  <si>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</si>
  <si>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</si>
  <si>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</si>
  <si>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</si>
  <si>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</si>
  <si>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</si>
  <si>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</si>
  <si>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</si>
  <si>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</si>
  <si>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</si>
  <si>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</si>
  <si>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</si>
  <si>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</si>
  <si>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</si>
  <si>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</si>
  <si>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</si>
  <si>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</si>
  <si>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</si>
  <si>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</si>
  <si>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</si>
  <si>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</si>
  <si>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</si>
  <si>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</si>
  <si>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</si>
  <si>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</si>
  <si>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</si>
  <si>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</si>
  <si>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</si>
  <si>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</si>
  <si>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</si>
  <si>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</si>
  <si>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</si>
  <si>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</si>
  <si>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</si>
  <si>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</si>
  <si>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</si>
  <si>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</si>
  <si>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</si>
  <si>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</si>
  <si>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</si>
  <si>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</si>
  <si>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</si>
  <si>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</si>
  <si>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</si>
  <si>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</si>
  <si>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</si>
  <si>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</si>
  <si>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</si>
  <si>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</si>
  <si>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</si>
  <si>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</si>
  <si>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</si>
  <si>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</si>
  <si>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</si>
  <si>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</si>
  <si>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</si>
  <si>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</si>
  <si>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</si>
  <si>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</si>
  <si>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</si>
  <si>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</si>
  <si>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</si>
  <si>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</si>
  <si>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</si>
  <si>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</si>
  <si>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</si>
  <si>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</si>
  <si>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</si>
  <si>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</si>
  <si>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</si>
  <si>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</si>
  <si>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</si>
  <si>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</si>
  <si>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</si>
  <si>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</si>
  <si>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</si>
  <si>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</si>
  <si>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</si>
  <si>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</si>
  <si>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</si>
  <si>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</si>
  <si>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</si>
  <si>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</si>
  <si>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</si>
  <si>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</si>
  <si>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</si>
  <si>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</si>
  <si>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</si>
  <si>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</si>
  <si>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</si>
  <si>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</si>
  <si>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</si>
  <si>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</si>
  <si>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</si>
  <si>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</si>
  <si>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</si>
  <si>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</si>
  <si>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</si>
  <si>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</si>
  <si>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</si>
  <si>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</si>
  <si>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</si>
  <si>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</si>
  <si>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</si>
  <si>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</si>
  <si>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</si>
  <si>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</si>
  <si>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</si>
  <si>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</si>
  <si>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</si>
  <si>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</si>
  <si>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</si>
  <si>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</si>
  <si>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</si>
  <si>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</si>
  <si>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</si>
  <si>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</si>
  <si>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</si>
  <si>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</si>
  <si>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</si>
  <si>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</si>
  <si>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</si>
  <si>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</si>
  <si>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</si>
  <si>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</si>
  <si>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</si>
  <si>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</si>
  <si>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</si>
  <si>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</si>
  <si>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</si>
  <si>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</si>
  <si>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</si>
  <si>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</si>
  <si>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</si>
  <si>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</si>
  <si>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</si>
  <si>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</si>
  <si>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</si>
  <si>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</si>
  <si>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</si>
  <si>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</si>
  <si>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</si>
  <si>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</si>
  <si>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</si>
  <si>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</si>
  <si>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</si>
  <si>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</si>
  <si>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</si>
  <si>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</si>
  <si>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</si>
  <si>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</si>
  <si>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</si>
  <si>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</si>
  <si>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</si>
  <si>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</si>
  <si>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</si>
  <si>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</si>
  <si>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</si>
  <si>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</si>
  <si>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</si>
  <si>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</si>
  <si>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</si>
  <si>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</si>
  <si>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</si>
  <si>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</si>
  <si>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</si>
  <si>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</si>
  <si>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</si>
  <si>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</si>
  <si>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</si>
  <si>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</si>
  <si>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</si>
  <si>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</si>
  <si>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</si>
  <si>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</si>
  <si>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</si>
  <si>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</si>
  <si>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</si>
  <si>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</si>
  <si>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</si>
  <si>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</si>
  <si>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</si>
  <si>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</si>
  <si>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</si>
  <si>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</si>
  <si>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</si>
  <si>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</si>
  <si>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</si>
  <si>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</si>
  <si>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</si>
  <si>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</si>
  <si>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</si>
  <si>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</si>
  <si>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</si>
  <si>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</si>
  <si>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</si>
  <si>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</si>
  <si>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</si>
  <si>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</si>
  <si>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</si>
  <si>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</si>
  <si>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</si>
  <si>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</si>
  <si>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</si>
  <si>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</si>
  <si>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</si>
  <si>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</si>
  <si>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</si>
  <si>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</si>
  <si>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</si>
  <si>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</si>
  <si>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</si>
  <si>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</si>
  <si>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</si>
  <si>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</si>
  <si>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</si>
  <si>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</si>
  <si>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</si>
  <si>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</si>
  <si>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</si>
  <si>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</si>
  <si>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</si>
  <si>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</si>
  <si>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</si>
  <si>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</si>
  <si>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</si>
  <si>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</si>
  <si>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</si>
  <si>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</si>
  <si>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</si>
  <si>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</si>
  <si>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</si>
  <si>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</si>
  <si>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</si>
  <si>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</si>
  <si>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</si>
  <si>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</si>
  <si>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</si>
  <si>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</si>
  <si>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</si>
  <si>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</si>
  <si>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</si>
  <si>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</si>
  <si>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</si>
  <si>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</si>
  <si>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</si>
  <si>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</si>
  <si>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</si>
  <si>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</si>
  <si>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</si>
  <si>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</si>
  <si>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</si>
  <si>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</si>
  <si>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</si>
  <si>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</si>
  <si>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</si>
  <si>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</si>
  <si>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</si>
  <si>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</si>
  <si>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</si>
  <si>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</si>
  <si>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</si>
  <si>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</si>
  <si>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</si>
  <si>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</si>
  <si>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</si>
  <si>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</si>
  <si>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</si>
  <si>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</si>
  <si>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</si>
  <si>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</si>
  <si>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</si>
  <si>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</si>
  <si>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</si>
  <si>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</si>
  <si>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</si>
  <si>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</si>
  <si>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</si>
  <si>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</si>
  <si>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</si>
  <si>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</si>
  <si>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</si>
  <si>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</si>
  <si>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</si>
  <si>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</si>
  <si>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</si>
  <si>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</si>
  <si>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</si>
  <si>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</si>
  <si>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</si>
  <si>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</si>
  <si>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</si>
  <si>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</si>
  <si>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</si>
  <si>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</si>
  <si>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</si>
  <si>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</si>
  <si>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</si>
  <si>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</si>
  <si>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</si>
  <si>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</si>
  <si>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</si>
  <si>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</si>
  <si>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</si>
  <si>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</si>
  <si>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</si>
  <si>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</si>
  <si>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</si>
  <si>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</si>
  <si>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</si>
  <si>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</si>
  <si>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</si>
  <si>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</si>
  <si>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</si>
  <si>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</si>
  <si>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</si>
  <si>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</si>
  <si>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</si>
  <si>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</si>
  <si>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</si>
  <si>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</si>
  <si>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</si>
  <si>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</si>
  <si>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</si>
  <si>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</si>
  <si>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</si>
  <si>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</si>
  <si>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</si>
  <si>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</si>
  <si>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</si>
  <si>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</si>
  <si>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</si>
  <si>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</si>
  <si>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</si>
  <si>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</si>
  <si>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</si>
  <si>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</si>
  <si>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</si>
  <si>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</si>
  <si>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</si>
  <si>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</si>
  <si>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</si>
  <si>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</si>
  <si>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</si>
  <si>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</si>
  <si>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</si>
  <si>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</si>
  <si>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</si>
  <si>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</si>
  <si>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</si>
  <si>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</si>
  <si>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</si>
  <si>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</si>
  <si>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</si>
  <si>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</si>
  <si>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</si>
  <si>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</si>
  <si>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</si>
  <si>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</si>
  <si>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</si>
  <si>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</si>
  <si>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</si>
  <si>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</si>
  <si>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</si>
  <si>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</si>
  <si>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</si>
  <si>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</si>
  <si>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</si>
  <si>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</si>
  <si>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</si>
  <si>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</si>
  <si>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</si>
  <si>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</si>
  <si>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</si>
  <si>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</si>
  <si>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</si>
  <si>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</si>
  <si>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</si>
  <si>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</si>
  <si>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</si>
  <si>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</si>
  <si>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</si>
  <si>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</si>
  <si>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</si>
  <si>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</si>
  <si>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</si>
  <si>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</si>
  <si>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</si>
  <si>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</si>
  <si>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</si>
  <si>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</si>
  <si>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</si>
  <si>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</si>
  <si>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</si>
  <si>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</si>
  <si>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</si>
  <si>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</si>
  <si>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</si>
  <si>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</si>
  <si>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</si>
  <si>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</si>
  <si>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</si>
  <si>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</si>
  <si>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</si>
  <si>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</si>
  <si>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</si>
  <si>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</si>
  <si>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</si>
  <si>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</si>
  <si>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</si>
  <si>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</si>
  <si>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</si>
  <si>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</si>
  <si>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</si>
  <si>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</si>
  <si>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</si>
  <si>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</si>
  <si>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</si>
  <si>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</si>
  <si>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</si>
  <si>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</si>
  <si>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</si>
  <si>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</si>
  <si>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</si>
  <si>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</si>
  <si>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</si>
  <si>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</si>
  <si>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</si>
  <si>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</si>
  <si>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</si>
  <si>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</si>
  <si>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</si>
  <si>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</si>
  <si>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</si>
  <si>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</si>
  <si>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</si>
  <si>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</si>
  <si>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</si>
  <si>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</si>
  <si>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</si>
  <si>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</si>
  <si>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</si>
  <si>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</si>
  <si>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</si>
  <si>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</si>
  <si>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</si>
  <si>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</si>
  <si>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</si>
  <si>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</si>
  <si>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</si>
  <si>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</si>
  <si>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</si>
  <si>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</si>
  <si>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</si>
  <si>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</si>
  <si>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</si>
  <si>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</si>
  <si>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</si>
  <si>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</si>
  <si>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</si>
  <si>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</si>
  <si>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</si>
  <si>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</si>
  <si>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</si>
  <si>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</si>
  <si>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</si>
  <si>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</si>
  <si>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</si>
  <si>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</si>
  <si>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</si>
  <si>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</si>
  <si>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</si>
  <si>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</si>
  <si>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</si>
  <si>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</si>
  <si>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</si>
  <si>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</si>
  <si>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</si>
  <si>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</si>
  <si>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</si>
  <si>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</si>
  <si>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</si>
  <si>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</si>
  <si>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</si>
  <si>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</si>
  <si>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</si>
  <si>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</si>
  <si>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</si>
  <si>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</si>
  <si>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</si>
  <si>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</si>
  <si>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</si>
  <si>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</si>
  <si>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</si>
  <si>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</si>
  <si>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</si>
  <si>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</si>
  <si>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</si>
  <si>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</si>
  <si>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</si>
  <si>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</si>
  <si>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</si>
  <si>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</si>
  <si>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</si>
  <si>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</si>
  <si>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</si>
  <si>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</si>
  <si>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</si>
  <si>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</si>
  <si>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</si>
  <si>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</si>
  <si>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</si>
  <si>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</si>
  <si>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</si>
  <si>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</si>
  <si>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</si>
  <si>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</si>
  <si>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</si>
  <si>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</si>
  <si>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</si>
  <si>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</si>
  <si>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</si>
  <si>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</si>
  <si>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</si>
  <si>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</si>
  <si>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</si>
  <si>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</si>
  <si>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</si>
  <si>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</si>
  <si>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</si>
  <si>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</si>
  <si>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</si>
  <si>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</si>
  <si>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</si>
  <si>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</si>
  <si>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</si>
  <si>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</si>
  <si>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</si>
  <si>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</si>
  <si>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</si>
  <si>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</si>
  <si>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</si>
  <si>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</si>
  <si>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</si>
  <si>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</si>
  <si>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</si>
  <si>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</si>
  <si>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</si>
  <si>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</si>
  <si>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</si>
  <si>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</si>
  <si>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</si>
  <si>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</si>
  <si>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</si>
  <si>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</si>
  <si>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</si>
  <si>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</si>
  <si>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</si>
  <si>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</si>
  <si>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</si>
  <si>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</si>
  <si>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</si>
  <si>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</si>
  <si>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</si>
  <si>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</si>
  <si>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</si>
  <si>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</si>
  <si>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</si>
  <si>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</si>
  <si>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</si>
  <si>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</si>
  <si>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</si>
  <si>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</si>
  <si>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</si>
  <si>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</si>
  <si>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</si>
  <si>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</si>
  <si>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</si>
  <si>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</si>
  <si>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</si>
  <si>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</si>
  <si>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</si>
  <si>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</si>
  <si>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</si>
  <si>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</si>
  <si>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</si>
  <si>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</si>
  <si>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</si>
  <si>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</si>
  <si>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</si>
  <si>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</si>
  <si>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</si>
  <si>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</si>
  <si>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</si>
  <si>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</si>
  <si>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</si>
  <si>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</si>
  <si>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</si>
  <si>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</si>
  <si>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</si>
  <si>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</si>
  <si>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</si>
  <si>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</si>
  <si>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</si>
  <si>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</si>
  <si>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</si>
  <si>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</si>
  <si>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</si>
  <si>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</si>
  <si>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</si>
  <si>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</si>
  <si>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</si>
  <si>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</si>
  <si>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</si>
  <si>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</si>
  <si>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</si>
  <si>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</si>
  <si>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</si>
  <si>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</si>
  <si>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</si>
  <si>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</si>
  <si>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</si>
  <si>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</si>
  <si>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</si>
  <si>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</si>
  <si>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</si>
  <si>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</si>
  <si>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</si>
  <si>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</si>
  <si>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</si>
  <si>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</si>
  <si>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</si>
  <si>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</si>
  <si>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</si>
  <si>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</si>
  <si>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</si>
  <si>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</si>
  <si>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</si>
  <si>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</si>
  <si>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</si>
  <si>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</si>
  <si>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</si>
  <si>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</si>
  <si>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</si>
  <si>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</si>
  <si>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</si>
  <si>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</si>
  <si>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</si>
  <si>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</si>
  <si>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</si>
  <si>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</si>
  <si>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</si>
  <si>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</si>
  <si>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</si>
  <si>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</si>
  <si>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</si>
  <si>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</si>
  <si>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</si>
  <si>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</si>
  <si>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</si>
  <si>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</si>
  <si>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</si>
  <si>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</si>
  <si>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</si>
  <si>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</si>
  <si>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</si>
  <si>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</si>
  <si>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</si>
  <si>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</si>
  <si>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</si>
  <si>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</si>
  <si>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</si>
  <si>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</si>
  <si>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</si>
  <si>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</si>
  <si>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</si>
  <si>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</si>
  <si>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</si>
  <si>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</si>
  <si>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</si>
  <si>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</si>
  <si>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</si>
  <si>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</si>
  <si>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</si>
  <si>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</si>
  <si>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</si>
  <si>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</si>
  <si>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</si>
  <si>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</si>
  <si>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</si>
  <si>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</si>
  <si>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</si>
  <si>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</si>
  <si>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</si>
  <si>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</si>
  <si>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</si>
  <si>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</si>
  <si>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</si>
  <si>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</si>
  <si>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</si>
  <si>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</si>
  <si>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</si>
  <si>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</si>
  <si>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</si>
  <si>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</si>
  <si>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</si>
  <si>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</si>
  <si>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</si>
  <si>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</si>
  <si>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</si>
  <si>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</si>
  <si>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</si>
  <si>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</si>
  <si>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</si>
  <si>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</si>
  <si>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</si>
  <si>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</si>
  <si>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</si>
  <si>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</si>
  <si>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</si>
  <si>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</si>
  <si>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</si>
  <si>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</si>
  <si>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</si>
  <si>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</si>
  <si>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</si>
  <si>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</si>
  <si>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</si>
  <si>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</si>
  <si>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</si>
  <si>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</si>
  <si>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</si>
  <si>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</si>
  <si>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</si>
  <si>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</si>
  <si>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</si>
  <si>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</si>
  <si>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</si>
  <si>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</si>
  <si>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</si>
  <si>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</si>
  <si>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</si>
  <si>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</si>
  <si>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</si>
  <si>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</si>
  <si>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</si>
  <si>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</si>
  <si>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</si>
  <si>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</si>
  <si>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</si>
  <si>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</si>
  <si>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</si>
  <si>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</si>
  <si>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</si>
  <si>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</si>
  <si>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</si>
  <si>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</si>
  <si>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</si>
  <si>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</si>
  <si>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</si>
  <si>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</si>
  <si>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</si>
  <si>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</si>
  <si>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</si>
  <si>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</si>
  <si>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</si>
  <si>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</si>
  <si>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</si>
  <si>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</si>
  <si>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</si>
  <si>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</si>
  <si>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</si>
  <si>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</si>
  <si>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</si>
  <si>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</si>
  <si>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</si>
  <si>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</si>
  <si>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</si>
  <si>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</si>
  <si>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</si>
  <si>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</si>
  <si>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</si>
  <si>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</si>
  <si>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</si>
  <si>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</si>
  <si>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</si>
  <si>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</si>
  <si>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</si>
  <si>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</si>
  <si>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</si>
  <si>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</si>
  <si>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</si>
  <si>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</si>
  <si>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</si>
  <si>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</si>
  <si>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</si>
  <si>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</si>
  <si>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</si>
  <si>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</si>
  <si>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</si>
  <si>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</si>
  <si>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</si>
  <si>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</si>
  <si>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</si>
  <si>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</si>
  <si>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</si>
  <si>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</si>
  <si>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</si>
  <si>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</si>
  <si>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</si>
  <si>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</si>
  <si>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</si>
  <si>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</si>
  <si>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</si>
  <si>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</si>
  <si>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</si>
  <si>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</si>
  <si>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</si>
  <si>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</si>
  <si>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</si>
  <si>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</si>
  <si>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</si>
  <si>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</si>
  <si>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</si>
  <si>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</si>
  <si>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</si>
  <si>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</si>
  <si>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</si>
  <si>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</si>
  <si>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</si>
  <si>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</si>
  <si>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</si>
  <si>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</si>
  <si>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</si>
  <si>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</si>
  <si>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</si>
  <si>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</si>
  <si>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</si>
  <si>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</si>
  <si>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</si>
  <si>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</si>
  <si>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</si>
  <si>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</si>
  <si>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</si>
  <si>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</si>
  <si>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</si>
  <si>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</si>
  <si>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</si>
  <si>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</si>
  <si>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</si>
  <si>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</si>
  <si>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</si>
  <si>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</si>
  <si>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</si>
  <si>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</si>
  <si>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</si>
  <si>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</si>
  <si>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</si>
  <si>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</si>
  <si>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</si>
  <si>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</si>
  <si>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</si>
  <si>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</si>
  <si>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</si>
  <si>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</si>
  <si>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</si>
  <si>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</si>
  <si>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</si>
  <si>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</si>
  <si>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</si>
  <si>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</si>
  <si>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</si>
  <si>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</si>
  <si>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</si>
  <si>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</si>
  <si>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</si>
  <si>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</si>
  <si>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</si>
  <si>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</si>
  <si>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</si>
  <si>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</si>
  <si>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</si>
  <si>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</si>
  <si>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</si>
  <si>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</si>
  <si>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</si>
  <si>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</si>
  <si>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</si>
  <si>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</si>
  <si>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</si>
  <si>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</si>
  <si>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</si>
  <si>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</si>
  <si>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</si>
  <si>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</si>
  <si>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</si>
  <si>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</si>
  <si>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</si>
  <si>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</si>
  <si>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</si>
  <si>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</si>
  <si>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</si>
  <si>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</si>
  <si>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</si>
  <si>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</si>
  <si>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</si>
  <si>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</si>
  <si>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</si>
  <si>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</si>
  <si>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</si>
  <si>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</si>
  <si>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</si>
  <si>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</si>
  <si>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</si>
  <si>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</si>
  <si>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</si>
  <si>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</si>
  <si>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</si>
  <si>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</si>
  <si>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</si>
  <si>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</si>
  <si>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</si>
  <si>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</si>
  <si>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</si>
  <si>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</si>
  <si>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</si>
  <si>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</si>
  <si>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</si>
  <si>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</si>
  <si>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</si>
  <si>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</si>
  <si>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</si>
  <si>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</si>
  <si>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</si>
  <si>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</si>
  <si>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</si>
  <si>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</si>
  <si>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</si>
  <si>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</si>
  <si>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</si>
  <si>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</si>
  <si>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</si>
  <si>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</si>
  <si>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</si>
  <si>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</si>
  <si>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</si>
  <si>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</si>
  <si>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</si>
  <si>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</si>
  <si>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</si>
  <si>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</si>
  <si>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</si>
  <si>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</si>
  <si>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</si>
  <si>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</si>
  <si>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</si>
  <si>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</si>
  <si>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</si>
  <si>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</si>
  <si>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</si>
  <si>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</si>
  <si>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</si>
  <si>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</si>
  <si>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</si>
  <si>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</si>
  <si>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</si>
  <si>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</si>
  <si>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</si>
  <si>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</si>
  <si>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</si>
  <si>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</si>
  <si>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</si>
  <si>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</si>
  <si>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</si>
  <si>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</si>
  <si>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</si>
  <si>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</si>
  <si>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</si>
  <si>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</si>
  <si>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</si>
  <si>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</si>
  <si>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</si>
  <si>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</si>
  <si>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</si>
  <si>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</si>
  <si>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</si>
  <si>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</si>
  <si>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</si>
  <si>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</si>
  <si>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</si>
  <si>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</si>
  <si>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</si>
  <si>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</si>
  <si>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</si>
  <si>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</si>
  <si>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</si>
  <si>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</si>
  <si>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</si>
  <si>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</si>
  <si>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</si>
  <si>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</si>
  <si>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</si>
  <si>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</si>
  <si>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</si>
  <si>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</si>
  <si>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</si>
  <si>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</si>
  <si>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</si>
  <si>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</si>
  <si>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</si>
  <si>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</si>
  <si>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</si>
  <si>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</si>
  <si>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</si>
  <si>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</si>
  <si>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</si>
  <si>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</si>
  <si>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</si>
  <si>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</si>
  <si>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</si>
  <si>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</si>
  <si>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</si>
  <si>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</si>
  <si>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</si>
  <si>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</si>
  <si>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</si>
  <si>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</si>
  <si>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</si>
  <si>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</si>
  <si>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</si>
  <si>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</si>
  <si>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</si>
  <si>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</si>
  <si>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</si>
  <si>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</si>
  <si>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</si>
  <si>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</si>
  <si>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</si>
  <si>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</si>
  <si>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</si>
  <si>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</si>
  <si>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</si>
  <si>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</si>
  <si>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</si>
  <si>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</si>
  <si>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</si>
  <si>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</si>
  <si>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</si>
  <si>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</si>
  <si>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</si>
  <si>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</si>
  <si>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</si>
  <si>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</si>
  <si>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</si>
  <si>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</si>
  <si>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</si>
  <si>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</si>
  <si>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</si>
  <si>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</si>
  <si>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</si>
  <si>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</si>
  <si>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</si>
  <si>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</si>
  <si>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</si>
  <si>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</si>
  <si>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</si>
  <si>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</si>
  <si>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</si>
  <si>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</si>
  <si>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</si>
  <si>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</si>
  <si>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</si>
  <si>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</si>
  <si>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</si>
  <si>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</si>
  <si>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</si>
  <si>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</si>
  <si>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</si>
  <si>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</si>
  <si>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</si>
  <si>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</si>
  <si>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</si>
  <si>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</si>
  <si>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</si>
  <si>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</si>
  <si>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</si>
  <si>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</si>
  <si>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</si>
  <si>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</si>
  <si>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</si>
  <si>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</si>
  <si>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</si>
  <si>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</si>
  <si>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</si>
  <si>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</si>
  <si>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</si>
  <si>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</si>
  <si>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</si>
  <si>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</si>
  <si>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</si>
  <si>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</si>
  <si>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</si>
  <si>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</si>
  <si>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</si>
  <si>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</si>
  <si>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</si>
  <si>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</si>
  <si>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</si>
  <si>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</si>
  <si>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</si>
  <si>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</si>
  <si>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</si>
  <si>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</si>
  <si>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</si>
  <si>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</si>
  <si>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</si>
  <si>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</si>
  <si>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</si>
  <si>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</si>
  <si>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</si>
  <si>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</si>
  <si>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</si>
  <si>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</si>
  <si>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</si>
  <si>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</si>
  <si>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</si>
  <si>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</si>
  <si>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</si>
  <si>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</si>
  <si>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</si>
  <si>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</si>
  <si>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</si>
  <si>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</si>
  <si>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</si>
  <si>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</si>
  <si>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</si>
  <si>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</si>
  <si>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</si>
  <si>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</si>
  <si>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</si>
  <si>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</si>
  <si>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</si>
  <si>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</si>
  <si>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</si>
  <si>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</si>
  <si>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</si>
  <si>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</si>
  <si>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</si>
  <si>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</si>
  <si>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</si>
  <si>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</si>
  <si>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</si>
  <si>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</si>
  <si>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</si>
  <si>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</si>
  <si>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</si>
  <si>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</si>
  <si>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</si>
  <si>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</si>
  <si>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</si>
  <si>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</si>
  <si>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</si>
  <si>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</si>
  <si>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</si>
  <si>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</si>
  <si>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</si>
  <si>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</si>
  <si>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</si>
  <si>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</si>
  <si>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</si>
  <si>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</si>
  <si>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</si>
  <si>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</si>
  <si>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</si>
  <si>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</si>
  <si>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</si>
  <si>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</si>
  <si>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</si>
  <si>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</si>
  <si>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</si>
  <si>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</si>
  <si>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</si>
  <si>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</si>
  <si>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</si>
  <si>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</si>
  <si>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</si>
  <si>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</si>
  <si>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</si>
  <si>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</si>
  <si>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</si>
  <si>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</si>
  <si>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</si>
  <si>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</si>
  <si>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</si>
  <si>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</si>
  <si>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</si>
  <si>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</si>
  <si>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</si>
  <si>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</si>
  <si>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</si>
  <si>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</si>
  <si>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</si>
  <si>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</si>
  <si>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</si>
  <si>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</si>
  <si>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</si>
  <si>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</si>
  <si>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</si>
  <si>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</si>
  <si>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</si>
  <si>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</si>
  <si>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</si>
  <si>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</si>
  <si>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</si>
  <si>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</si>
  <si>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</si>
  <si>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</si>
  <si>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</si>
  <si>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</si>
  <si>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</si>
  <si>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</si>
  <si>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</si>
  <si>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</si>
  <si>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</si>
  <si>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</si>
  <si>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</si>
  <si>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</si>
  <si>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</si>
  <si>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</si>
  <si>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</si>
  <si>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</si>
  <si>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</si>
  <si>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</si>
  <si>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</si>
  <si>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</si>
  <si>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</si>
  <si>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</si>
  <si>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</si>
  <si>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</si>
  <si>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</si>
  <si>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</si>
  <si>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</si>
  <si>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</si>
  <si>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</si>
  <si>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</si>
  <si>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</si>
  <si>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</si>
  <si>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</si>
  <si>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</si>
  <si>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</si>
  <si>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</si>
  <si>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</si>
  <si>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</si>
  <si>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</si>
  <si>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</si>
  <si>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</si>
  <si>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</si>
  <si>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</si>
  <si>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</si>
  <si>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</si>
  <si>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</si>
  <si>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</si>
  <si>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</si>
  <si>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</si>
  <si>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</si>
  <si>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</si>
  <si>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</si>
  <si>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</si>
  <si>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</si>
  <si>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</si>
  <si>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</si>
  <si>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</si>
  <si>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</si>
  <si>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</si>
  <si>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</si>
  <si>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</si>
  <si>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</si>
  <si>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</si>
  <si>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</si>
  <si>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</si>
  <si>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</si>
  <si>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</si>
  <si>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</si>
  <si>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</si>
  <si>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</si>
  <si>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</si>
  <si>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</si>
  <si>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</si>
  <si>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</si>
  <si>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</si>
  <si>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</si>
  <si>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</si>
  <si>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</si>
  <si>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</si>
  <si>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</si>
  <si>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</si>
  <si>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</si>
  <si>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</si>
  <si>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</si>
  <si>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</si>
  <si>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</si>
  <si>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</si>
  <si>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</si>
  <si>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</si>
  <si>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</si>
  <si>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</si>
  <si>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</si>
  <si>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</si>
  <si>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</si>
  <si>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</si>
  <si>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</si>
  <si>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</si>
  <si>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</si>
  <si>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</si>
  <si>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</si>
  <si>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</si>
  <si>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</si>
  <si>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</si>
  <si>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</si>
  <si>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</si>
  <si>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</si>
  <si>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</si>
  <si>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</si>
  <si>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</si>
  <si>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</si>
  <si>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</si>
  <si>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</si>
  <si>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</si>
  <si>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</si>
  <si>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</si>
  <si>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</si>
  <si>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</si>
  <si>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</si>
  <si>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</si>
  <si>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</si>
  <si>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</si>
  <si>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</si>
  <si>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</si>
  <si>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</si>
  <si>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</si>
  <si>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</si>
  <si>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</si>
  <si>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</si>
  <si>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</si>
  <si>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</si>
  <si>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</si>
  <si>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</si>
  <si>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</si>
  <si>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</si>
  <si>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</si>
  <si>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</si>
  <si>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</si>
  <si>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</si>
  <si>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</si>
  <si>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</si>
  <si>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</si>
  <si>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</si>
  <si>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</si>
  <si>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</si>
  <si>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</si>
  <si>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</si>
  <si>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</si>
  <si>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</si>
  <si>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</si>
  <si>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</si>
  <si>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</si>
  <si>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</si>
  <si>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</si>
  <si>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</si>
  <si>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</si>
  <si>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</si>
  <si>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</si>
  <si>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</si>
  <si>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</si>
  <si>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</si>
  <si>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</si>
  <si>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</si>
  <si>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</si>
  <si>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</si>
  <si>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</si>
  <si>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</si>
  <si>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</si>
  <si>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</si>
  <si>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</si>
  <si>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</si>
  <si>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</si>
  <si>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</si>
  <si>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</si>
  <si>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</si>
  <si>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</si>
  <si>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</si>
  <si>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</si>
  <si>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</si>
  <si>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</si>
  <si>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</si>
  <si>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</si>
  <si>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</si>
  <si>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</si>
  <si>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</si>
  <si>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</si>
  <si>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</si>
  <si>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</si>
  <si>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</si>
  <si>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</si>
  <si>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</si>
  <si>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</si>
  <si>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</si>
  <si>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</si>
  <si>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</si>
  <si>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</si>
  <si>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</si>
  <si>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</si>
  <si>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</si>
  <si>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</si>
  <si>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</si>
  <si>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</si>
  <si>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</si>
  <si>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</si>
  <si>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</si>
  <si>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</si>
  <si>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</si>
  <si>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</si>
  <si>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</si>
  <si>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</si>
  <si>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</si>
  <si>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</si>
  <si>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</si>
  <si>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</si>
  <si>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</si>
  <si>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</si>
  <si>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</si>
  <si>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</si>
  <si>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</si>
  <si>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</si>
  <si>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</si>
  <si>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</si>
  <si>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</si>
  <si>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</si>
  <si>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</si>
  <si>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</si>
  <si>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</si>
  <si>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</si>
  <si>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</si>
  <si>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</si>
  <si>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</si>
  <si>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</si>
  <si>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</si>
  <si>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</si>
  <si>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</si>
  <si>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</si>
  <si>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</si>
  <si>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</si>
  <si>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</si>
  <si>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</si>
  <si>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</si>
  <si>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</si>
  <si>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</si>
  <si>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</si>
  <si>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</si>
  <si>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</si>
  <si>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</si>
  <si>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</si>
  <si>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</si>
  <si>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</si>
  <si>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</si>
  <si>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</si>
  <si>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</si>
  <si>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</si>
  <si>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</si>
  <si>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</si>
  <si>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</si>
  <si>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</si>
  <si>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</si>
  <si>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</si>
  <si>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</si>
  <si>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</si>
  <si>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</si>
  <si>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</si>
  <si>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</si>
  <si>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</si>
  <si>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</si>
  <si>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</si>
  <si>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</si>
  <si>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</si>
  <si>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</si>
  <si>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</si>
  <si>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</si>
  <si>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</si>
  <si>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</si>
  <si>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</si>
  <si>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</si>
  <si>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</si>
  <si>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</si>
  <si>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</si>
  <si>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</si>
  <si>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</si>
  <si>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</si>
  <si>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</si>
  <si>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</si>
  <si>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</si>
  <si>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</si>
  <si>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</si>
  <si>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</si>
  <si>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</si>
  <si>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</si>
  <si>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</si>
  <si>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</si>
  <si>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</si>
  <si>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</si>
  <si>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</si>
  <si>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</si>
  <si>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</si>
  <si>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</si>
  <si>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</si>
  <si>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</si>
  <si>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</si>
  <si>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</si>
  <si>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</si>
  <si>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</si>
  <si>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</si>
  <si>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</si>
  <si>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</si>
  <si>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</si>
  <si>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</si>
  <si>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</si>
  <si>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</si>
  <si>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</si>
  <si>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</si>
  <si>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</si>
  <si>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</si>
  <si>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</si>
  <si>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</si>
  <si>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</si>
  <si>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</si>
  <si>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</si>
  <si>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</si>
  <si>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</si>
  <si>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</si>
  <si>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</si>
  <si>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</si>
  <si>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</si>
  <si>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</si>
  <si>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</si>
  <si>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</si>
  <si>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</si>
  <si>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</si>
  <si>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</si>
  <si>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</si>
  <si>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</si>
  <si>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</si>
  <si>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</si>
  <si>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</si>
  <si>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</si>
  <si>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</si>
  <si>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</si>
  <si>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</si>
  <si>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</si>
  <si>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</si>
  <si>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</si>
  <si>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</si>
  <si>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</si>
  <si>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</si>
  <si>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</si>
  <si>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</si>
  <si>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</si>
  <si>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</si>
  <si>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</si>
  <si>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</si>
  <si>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</si>
  <si>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</si>
  <si>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</si>
  <si>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</si>
  <si>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</si>
  <si>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</si>
  <si>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</si>
  <si>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</si>
  <si>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</si>
  <si>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</si>
  <si>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</si>
  <si>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</si>
  <si>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</si>
  <si>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</si>
  <si>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</si>
  <si>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</si>
  <si>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</si>
  <si>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</si>
  <si>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</si>
  <si>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</si>
  <si>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</si>
  <si>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</si>
  <si>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</si>
  <si>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</si>
  <si>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</si>
  <si>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</si>
  <si>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</si>
  <si>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</si>
  <si>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</si>
  <si>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</si>
  <si>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</si>
  <si>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</si>
  <si>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</si>
  <si>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</si>
  <si>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</si>
  <si>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</si>
  <si>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</si>
  <si>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</si>
  <si>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</si>
  <si>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</si>
  <si>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</si>
  <si>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</si>
  <si>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</si>
  <si>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</si>
  <si>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</si>
  <si>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</si>
  <si>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</si>
  <si>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</si>
  <si>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</si>
  <si>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</si>
  <si>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</si>
  <si>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</si>
  <si>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</si>
  <si>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</si>
  <si>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</si>
  <si>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</si>
  <si>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</si>
  <si>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</si>
  <si>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</si>
  <si>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</si>
  <si>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</si>
  <si>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</si>
  <si>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</si>
  <si>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</si>
  <si>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</si>
  <si>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</si>
  <si>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</si>
  <si>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</si>
  <si>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</si>
  <si>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</si>
  <si>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</si>
  <si>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</si>
  <si>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</si>
  <si>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</si>
  <si>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</si>
  <si>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</si>
  <si>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</si>
  <si>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</si>
  <si>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</si>
  <si>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</si>
  <si>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</si>
  <si>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</si>
  <si>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</si>
  <si>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</si>
  <si>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</si>
  <si>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</si>
  <si>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</si>
  <si>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</si>
  <si>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</si>
  <si>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</si>
  <si>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</si>
  <si>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</si>
  <si>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</si>
  <si>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</si>
  <si>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</si>
  <si>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</si>
  <si>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</si>
  <si>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</si>
  <si>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</si>
  <si>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</si>
  <si>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</si>
  <si>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</si>
  <si>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</si>
  <si>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</si>
  <si>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</si>
  <si>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</si>
  <si>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</si>
  <si>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</si>
  <si>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</si>
  <si>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</si>
  <si>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</si>
  <si>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</si>
  <si>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</si>
  <si>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</si>
  <si>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</si>
  <si>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</si>
  <si>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</si>
  <si>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</si>
  <si>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</si>
  <si>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</si>
  <si>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</si>
  <si>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</si>
  <si>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</si>
  <si>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</si>
  <si>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</si>
  <si>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</si>
  <si>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</si>
  <si>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</si>
  <si>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</si>
  <si>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</si>
  <si>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</si>
  <si>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</si>
  <si>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</si>
  <si>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</si>
  <si>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</si>
  <si>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</si>
  <si>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</si>
  <si>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</si>
  <si>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</si>
  <si>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</si>
  <si>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</si>
  <si>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</si>
  <si>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</si>
  <si>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</si>
  <si>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</si>
  <si>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</si>
  <si>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</si>
  <si>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</si>
  <si>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</si>
  <si>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</si>
  <si>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</si>
  <si>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</si>
  <si>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</si>
  <si>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</si>
  <si>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</si>
  <si>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</si>
  <si>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</si>
  <si>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</si>
  <si>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</si>
  <si>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</si>
  <si>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</si>
  <si>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</si>
  <si>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</si>
  <si>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</si>
  <si>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</si>
  <si>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</si>
  <si>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</si>
  <si>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</si>
  <si>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</si>
  <si>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</si>
  <si>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</si>
  <si>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</si>
  <si>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</si>
  <si>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</si>
  <si>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</si>
  <si>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</si>
  <si>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</si>
  <si>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</si>
  <si>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</si>
  <si>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</si>
  <si>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</si>
  <si>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</si>
  <si>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</si>
  <si>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</si>
  <si>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</si>
  <si>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</si>
  <si>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</si>
  <si>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</si>
  <si>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</si>
  <si>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</si>
  <si>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</si>
  <si>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</si>
  <si>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</si>
  <si>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</si>
  <si>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</si>
  <si>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</si>
  <si>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</si>
  <si>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</si>
  <si>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</si>
  <si>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</si>
  <si>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</si>
  <si>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</si>
  <si>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</si>
  <si>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</si>
  <si>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</si>
  <si>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</si>
  <si>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</si>
  <si>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</si>
  <si>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</si>
  <si>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</si>
  <si>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</si>
  <si>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</si>
  <si>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</si>
  <si>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</si>
  <si>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</si>
  <si>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</si>
  <si>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</si>
  <si>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</si>
  <si>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</si>
  <si>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</si>
  <si>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</si>
  <si>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</si>
  <si>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</si>
  <si>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</si>
  <si>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</si>
  <si>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</si>
  <si>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</si>
  <si>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</si>
  <si>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</si>
  <si>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</si>
  <si>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</si>
  <si>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</si>
  <si>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</si>
  <si>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</si>
  <si>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</si>
  <si>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</si>
  <si>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</si>
  <si>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</si>
  <si>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</si>
  <si>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</si>
  <si>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</si>
  <si>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</si>
  <si>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</si>
  <si>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</si>
  <si>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</si>
  <si>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</si>
  <si>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</si>
  <si>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</si>
  <si>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</si>
  <si>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</si>
  <si>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</si>
  <si>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</si>
  <si>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</si>
  <si>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</si>
  <si>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</si>
  <si>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</si>
  <si>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</si>
  <si>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</si>
  <si>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</si>
  <si>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</si>
  <si>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</si>
  <si>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</si>
  <si>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</si>
  <si>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</si>
  <si>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</si>
  <si>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</si>
  <si>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</si>
  <si>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</si>
  <si>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</si>
  <si>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</si>
  <si>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</si>
  <si>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</si>
  <si>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</si>
  <si>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</si>
  <si>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</si>
  <si>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</si>
  <si>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</si>
  <si>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</si>
  <si>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</si>
  <si>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</si>
  <si>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</si>
  <si>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</si>
  <si>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</si>
  <si>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</si>
  <si>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</si>
  <si>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</si>
  <si>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</si>
  <si>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</si>
  <si>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</si>
  <si>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</si>
  <si>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</si>
  <si>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</si>
  <si>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</si>
  <si>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</si>
  <si>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</si>
  <si>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</si>
  <si>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</si>
  <si>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</si>
  <si>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</si>
  <si>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</si>
  <si>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</si>
  <si>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</si>
  <si>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</si>
  <si>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</si>
  <si>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</si>
  <si>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</si>
  <si>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</si>
  <si>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</si>
  <si>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</si>
  <si>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</si>
  <si>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</si>
  <si>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</si>
  <si>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</si>
  <si>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</si>
  <si>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</si>
  <si>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</si>
  <si>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</si>
  <si>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</si>
  <si>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</si>
  <si>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</si>
  <si>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</si>
  <si>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</si>
  <si>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</si>
  <si>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</si>
  <si>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</si>
  <si>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</si>
  <si>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</si>
  <si>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</si>
  <si>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</si>
  <si>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</si>
  <si>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</si>
  <si>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</si>
  <si>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</si>
  <si>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</si>
  <si>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</si>
  <si>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</si>
  <si>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</si>
  <si>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</si>
  <si>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</si>
  <si>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</si>
  <si>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</si>
  <si>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</si>
  <si>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</si>
  <si>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</si>
  <si>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</si>
  <si>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</si>
  <si>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</si>
  <si>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</si>
  <si>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</si>
  <si>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</si>
  <si>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</si>
  <si>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</si>
  <si>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</si>
  <si>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</si>
  <si>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</si>
  <si>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</si>
  <si>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</si>
  <si>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</si>
  <si>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</si>
  <si>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</si>
  <si>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</si>
  <si>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</si>
  <si>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</si>
  <si>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</si>
  <si>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</si>
  <si>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</si>
  <si>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</si>
  <si>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</si>
  <si>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</si>
  <si>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</si>
  <si>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</si>
  <si>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</si>
  <si>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</si>
  <si>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</si>
  <si>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</si>
  <si>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</si>
  <si>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</si>
  <si>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</si>
  <si>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</si>
  <si>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</si>
  <si>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</si>
  <si>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</si>
  <si>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</si>
  <si>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</si>
  <si>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</si>
  <si>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</si>
  <si>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</si>
  <si>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</si>
  <si>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</si>
  <si>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</si>
  <si>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</si>
  <si>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</si>
  <si>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</si>
  <si>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</si>
  <si>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</si>
  <si>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</si>
  <si>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</si>
  <si>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</si>
  <si>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</si>
  <si>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</si>
  <si>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</si>
  <si>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</si>
  <si>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</si>
  <si>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</si>
  <si>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</si>
  <si>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</si>
  <si>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</si>
  <si>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</si>
  <si>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</si>
  <si>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</si>
  <si>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</si>
  <si>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</si>
  <si>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</si>
  <si>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</si>
  <si>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</si>
  <si>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</si>
  <si>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</si>
  <si>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</si>
  <si>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</si>
  <si>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</si>
  <si>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</si>
  <si>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</si>
  <si>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</si>
  <si>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</si>
  <si>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</si>
  <si>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</si>
  <si>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</si>
  <si>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</si>
  <si>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</si>
  <si>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</si>
  <si>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</si>
  <si>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</si>
  <si>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</si>
  <si>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</si>
  <si>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</si>
  <si>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</si>
  <si>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</si>
  <si>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</si>
  <si>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</si>
  <si>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</si>
  <si>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</si>
  <si>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</si>
  <si>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</si>
  <si>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</si>
  <si>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</si>
  <si>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</si>
  <si>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</si>
  <si>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</si>
  <si>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</si>
  <si>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</si>
  <si>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</si>
  <si>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</si>
  <si>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</si>
  <si>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</si>
  <si>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</si>
  <si>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</si>
  <si>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</si>
  <si>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</si>
  <si>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</si>
  <si>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</si>
  <si>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</si>
  <si>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</si>
  <si>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</si>
  <si>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</si>
  <si>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</si>
  <si>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</si>
  <si>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</si>
  <si>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</si>
  <si>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</si>
  <si>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</si>
  <si>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</si>
  <si>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</si>
  <si>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</si>
  <si>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</si>
  <si>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</si>
  <si>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</si>
  <si>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</si>
  <si>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</si>
  <si>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</si>
  <si>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</si>
  <si>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</si>
  <si>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</si>
  <si>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</si>
  <si>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</si>
  <si>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</si>
  <si>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</si>
  <si>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</si>
  <si>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</si>
  <si>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</si>
  <si>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</si>
  <si>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</si>
  <si>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</si>
  <si>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</si>
  <si>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</si>
  <si>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</si>
  <si>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</si>
  <si>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</si>
  <si>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</si>
  <si>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</si>
  <si>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</si>
  <si>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</si>
  <si>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</si>
  <si>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</si>
  <si>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</si>
  <si>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</si>
  <si>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</si>
  <si>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</si>
  <si>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</si>
  <si>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</si>
  <si>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</si>
  <si>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</si>
  <si>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</si>
  <si>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</si>
  <si>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</si>
  <si>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</si>
  <si>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</si>
  <si>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</si>
  <si>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</si>
  <si>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</si>
  <si>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</si>
  <si>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</si>
  <si>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</si>
  <si>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</si>
  <si>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</si>
  <si>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</si>
  <si>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</si>
  <si>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</si>
  <si>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</si>
  <si>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</si>
  <si>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</si>
  <si>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</si>
  <si>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</si>
  <si>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</si>
  <si>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</si>
  <si>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</si>
  <si>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</si>
  <si>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</si>
  <si>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</si>
  <si>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</si>
  <si>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</si>
  <si>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</si>
  <si>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</si>
  <si>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</si>
  <si>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</si>
  <si>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</si>
  <si>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</si>
  <si>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</si>
  <si>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</si>
  <si>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</si>
  <si>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</si>
  <si>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</si>
  <si>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</si>
  <si>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</si>
  <si>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</si>
  <si>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</si>
  <si>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</si>
  <si>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</si>
  <si>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</si>
  <si>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</si>
  <si>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</si>
  <si>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</si>
  <si>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</si>
  <si>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</si>
  <si>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</si>
  <si>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</si>
  <si>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</si>
  <si>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</si>
  <si>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</si>
  <si>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</si>
  <si>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</si>
  <si>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</si>
  <si>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</si>
  <si>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</si>
  <si>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</si>
  <si>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</si>
  <si>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</si>
  <si>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</si>
  <si>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</si>
  <si>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</si>
  <si>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</si>
  <si>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</si>
  <si>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</si>
  <si>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</si>
  <si>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</si>
  <si>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</si>
  <si>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</si>
  <si>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</si>
  <si>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</si>
  <si>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</si>
  <si>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</si>
  <si>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</si>
  <si>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</si>
  <si>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</si>
  <si>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</si>
  <si>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</si>
  <si>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</si>
  <si>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</si>
  <si>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</si>
  <si>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</si>
  <si>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</si>
  <si>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</si>
  <si>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</si>
  <si>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</si>
  <si>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</si>
  <si>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</si>
  <si>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</si>
  <si>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</si>
  <si>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</si>
  <si>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</si>
  <si>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</si>
  <si>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</si>
  <si>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</si>
  <si>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</si>
  <si>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</si>
  <si>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</si>
  <si>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</si>
  <si>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</si>
  <si>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</si>
  <si>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</si>
  <si>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</si>
  <si>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</si>
  <si>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</si>
  <si>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</si>
  <si>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</si>
  <si>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</si>
  <si>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</si>
  <si>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</si>
  <si>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</si>
  <si>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</si>
  <si>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</si>
  <si>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</si>
  <si>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</si>
  <si>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</si>
  <si>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</si>
  <si>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</si>
  <si>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</si>
  <si>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</si>
  <si>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</si>
  <si>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</si>
  <si>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</si>
  <si>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</si>
  <si>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</si>
  <si>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</si>
  <si>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</si>
  <si>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</si>
  <si>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</si>
  <si>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</si>
  <si>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</si>
  <si>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</si>
  <si>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</si>
  <si>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</si>
  <si>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</si>
  <si>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</si>
  <si>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</si>
  <si>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</si>
  <si>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</si>
  <si>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</si>
  <si>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</si>
  <si>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</si>
  <si>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</si>
  <si>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</si>
  <si>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</si>
  <si>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</si>
  <si>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</si>
  <si>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</si>
  <si>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</si>
  <si>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</si>
  <si>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</si>
  <si>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</si>
  <si>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</si>
  <si>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</si>
  <si>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</si>
  <si>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</si>
  <si>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</si>
  <si>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</si>
  <si>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</si>
  <si>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</si>
  <si>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</si>
  <si>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</si>
  <si>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</si>
  <si>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</si>
  <si>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</si>
  <si>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</si>
  <si>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</si>
  <si>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</si>
  <si>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</si>
  <si>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</si>
  <si>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</si>
  <si>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</si>
  <si>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</si>
  <si>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</si>
  <si>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</si>
  <si>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</si>
  <si>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</si>
  <si>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</si>
  <si>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</si>
  <si>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</si>
  <si>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</si>
  <si>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</si>
  <si>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</si>
  <si>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</si>
  <si>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</si>
  <si>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</si>
  <si>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</si>
  <si>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</si>
  <si>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</si>
  <si>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</si>
  <si>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</si>
  <si>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</si>
  <si>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</si>
  <si>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</si>
  <si>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</si>
  <si>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</si>
  <si>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</si>
  <si>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</si>
  <si>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</si>
  <si>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</si>
  <si>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</si>
  <si>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</si>
  <si>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</si>
  <si>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</si>
  <si>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</si>
  <si>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</si>
  <si>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</si>
  <si>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</si>
  <si>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</si>
  <si>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</si>
  <si>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</si>
  <si>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</si>
  <si>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</si>
  <si>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</si>
  <si>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</si>
  <si>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</si>
  <si>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</si>
  <si>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</si>
  <si>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</si>
  <si>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</si>
  <si>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</si>
  <si>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</si>
  <si>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</si>
  <si>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</si>
  <si>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</si>
  <si>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</si>
  <si>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</si>
  <si>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</si>
  <si>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</si>
  <si>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</si>
  <si>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</si>
  <si>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</si>
  <si>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</si>
  <si>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</si>
  <si>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</si>
  <si>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</si>
  <si>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</si>
  <si>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</si>
  <si>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</si>
  <si>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</si>
  <si>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</si>
  <si>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</si>
  <si>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</si>
  <si>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</si>
  <si>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</si>
  <si>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</si>
  <si>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</si>
  <si>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</si>
  <si>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</si>
  <si>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</si>
  <si>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</si>
  <si>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</si>
  <si>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</si>
  <si>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</si>
  <si>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</si>
  <si>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</si>
  <si>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</si>
  <si>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</si>
  <si>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</si>
  <si>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</si>
  <si>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</si>
  <si>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</si>
  <si>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</si>
  <si>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</si>
  <si>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</si>
  <si>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</si>
  <si>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</si>
  <si>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</si>
  <si>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</si>
  <si>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</si>
  <si>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</si>
  <si>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</si>
  <si>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</si>
  <si>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</si>
  <si>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</si>
  <si>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</si>
  <si>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</si>
  <si>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</si>
  <si>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</si>
  <si>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</si>
  <si>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</si>
  <si>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</si>
  <si>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</si>
  <si>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</si>
  <si>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</si>
  <si>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</si>
  <si>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</si>
  <si>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</si>
  <si>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</si>
  <si>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</si>
  <si>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</si>
  <si>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</si>
  <si>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</si>
  <si>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</si>
  <si>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</si>
  <si>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</si>
  <si>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</si>
  <si>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</si>
  <si>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</si>
  <si>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</si>
  <si>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</si>
  <si>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</si>
  <si>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</si>
  <si>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</si>
  <si>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</si>
  <si>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</si>
  <si>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</si>
  <si>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</si>
  <si>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</si>
  <si>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</si>
  <si>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</si>
  <si>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</si>
  <si>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</si>
  <si>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</si>
  <si>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</si>
  <si>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</si>
  <si>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</si>
  <si>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</si>
  <si>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</si>
  <si>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</si>
  <si>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</si>
  <si>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</si>
  <si>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</si>
  <si>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</si>
  <si>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</si>
  <si>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</si>
  <si>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</si>
  <si>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</si>
  <si>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</si>
  <si>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</si>
  <si>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</si>
  <si>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</si>
  <si>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</si>
  <si>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</si>
  <si>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</si>
  <si>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</si>
  <si>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</si>
  <si>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</si>
  <si>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</si>
  <si>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</si>
  <si>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</si>
  <si>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</si>
  <si>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</si>
  <si>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</si>
  <si>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</si>
  <si>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</si>
  <si>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</si>
  <si>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</si>
  <si>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</si>
  <si>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</si>
  <si>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</si>
  <si>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</si>
  <si>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</si>
  <si>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</si>
  <si>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</si>
  <si>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</si>
  <si>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</si>
  <si>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</si>
  <si>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</si>
  <si>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</si>
  <si>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</si>
  <si>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</si>
  <si>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</si>
  <si>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</si>
  <si>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</si>
  <si>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</si>
  <si>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</si>
  <si>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</si>
  <si>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</si>
  <si>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</si>
  <si>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</si>
  <si>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</si>
  <si>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</si>
  <si>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</si>
  <si>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</si>
  <si>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</si>
  <si>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</si>
  <si>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</si>
  <si>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</si>
  <si>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</si>
  <si>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</si>
  <si>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</si>
  <si>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</si>
  <si>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</si>
  <si>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</si>
  <si>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</si>
  <si>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</si>
  <si>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</si>
  <si>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</si>
  <si>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</si>
  <si>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</si>
  <si>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</si>
  <si>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</si>
  <si>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</si>
  <si>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</si>
  <si>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</si>
  <si>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</si>
  <si>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</si>
  <si>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</si>
  <si>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</si>
  <si>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</si>
  <si>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</si>
  <si>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</si>
  <si>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</si>
  <si>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</si>
  <si>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</si>
  <si>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</si>
  <si>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</si>
  <si>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</si>
  <si>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</si>
  <si>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</si>
  <si>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</si>
  <si>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</si>
  <si>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</si>
  <si>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</si>
  <si>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</si>
  <si>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</si>
  <si>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</si>
  <si>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</si>
  <si>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</si>
  <si>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</si>
  <si>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</si>
  <si>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</si>
  <si>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</si>
  <si>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</si>
  <si>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</si>
  <si>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</si>
  <si>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</si>
  <si>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</si>
  <si>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</si>
  <si>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</si>
  <si>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</si>
  <si>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</si>
  <si>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</si>
  <si>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</si>
  <si>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</si>
  <si>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</si>
  <si>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</si>
  <si>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</si>
  <si>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</si>
  <si>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</si>
  <si>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</si>
  <si>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</si>
  <si>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</si>
  <si>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</si>
  <si>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</si>
  <si>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</si>
  <si>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</si>
  <si>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</si>
  <si>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</si>
  <si>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</si>
  <si>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</si>
  <si>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</si>
  <si>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</si>
  <si>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</si>
  <si>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</si>
  <si>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</si>
  <si>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</si>
  <si>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</si>
  <si>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</si>
  <si>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</si>
  <si>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</si>
  <si>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</si>
  <si>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</si>
  <si>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</si>
  <si>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</si>
  <si>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</si>
  <si>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</si>
  <si>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</si>
  <si>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</si>
  <si>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</si>
  <si>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</si>
  <si>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</si>
  <si>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</si>
  <si>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</si>
  <si>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</si>
  <si>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</si>
  <si>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</si>
  <si>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</si>
  <si>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</si>
  <si>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</si>
  <si>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</si>
  <si>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</si>
  <si>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</si>
  <si>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</si>
  <si>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</si>
  <si>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</si>
  <si>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</si>
  <si>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</si>
  <si>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</si>
  <si>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</si>
  <si>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</si>
  <si>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</si>
  <si>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</si>
  <si>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</si>
  <si>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</si>
  <si>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</si>
  <si>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</si>
  <si>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</si>
  <si>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</si>
  <si>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</si>
  <si>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</si>
  <si>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</si>
  <si>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</si>
  <si>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</si>
  <si>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</si>
  <si>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</si>
  <si>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</si>
  <si>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</si>
  <si>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</si>
  <si>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</si>
  <si>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</si>
  <si>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</si>
  <si>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</si>
  <si>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</si>
  <si>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</si>
  <si>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</si>
  <si>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</si>
  <si>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</si>
  <si>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</si>
  <si>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</si>
  <si>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</si>
  <si>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</si>
  <si>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</si>
  <si>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</si>
  <si>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</si>
  <si>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</si>
  <si>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</si>
  <si>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</si>
  <si>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</si>
  <si>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</si>
  <si>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</si>
  <si>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</si>
  <si>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</si>
  <si>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</si>
  <si>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</si>
  <si>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</si>
  <si>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</si>
  <si>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</si>
  <si>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</si>
  <si>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</si>
  <si>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</si>
  <si>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</si>
  <si>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</si>
  <si>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</si>
  <si>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</si>
  <si>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</si>
  <si>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</si>
  <si>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</si>
  <si>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</si>
  <si>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</si>
  <si>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</si>
  <si>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</si>
  <si>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</si>
  <si>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</si>
  <si>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</si>
  <si>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</si>
  <si>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</si>
  <si>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</si>
  <si>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</si>
  <si>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</si>
  <si>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</si>
  <si>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</si>
  <si>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</si>
  <si>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</si>
  <si>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</si>
  <si>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</si>
  <si>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</si>
  <si>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</si>
  <si>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</si>
  <si>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</si>
  <si>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</si>
  <si>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</si>
  <si>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</si>
  <si>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</si>
  <si>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</si>
  <si>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</si>
  <si>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</si>
  <si>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</si>
  <si>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</si>
  <si>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</si>
  <si>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</si>
  <si>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</si>
  <si>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</si>
  <si>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</si>
  <si>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</si>
  <si>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</si>
  <si>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</si>
  <si>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</si>
  <si>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</si>
  <si>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</si>
  <si>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</si>
  <si>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</si>
  <si>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</si>
  <si>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</si>
  <si>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</si>
  <si>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</si>
  <si>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</si>
  <si>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</si>
  <si>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</si>
  <si>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</si>
  <si>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</si>
  <si>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</si>
  <si>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</si>
  <si>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</si>
  <si>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</si>
  <si>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</si>
  <si>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</si>
  <si>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</si>
  <si>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</si>
  <si>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</si>
  <si>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</si>
  <si>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</si>
  <si>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</si>
  <si>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</si>
  <si>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</si>
  <si>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</si>
  <si>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</si>
  <si>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</si>
  <si>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</si>
  <si>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</si>
  <si>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</si>
  <si>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</si>
  <si>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</si>
  <si>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</si>
  <si>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</si>
  <si>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</si>
  <si>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</si>
  <si>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</si>
  <si>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</si>
  <si>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</si>
  <si>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</si>
  <si>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</si>
  <si>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</si>
  <si>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</si>
  <si>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</si>
  <si>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</si>
  <si>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</si>
  <si>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</si>
  <si>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</si>
  <si>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</si>
  <si>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</si>
  <si>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</si>
  <si>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</si>
  <si>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</si>
  <si>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</si>
  <si>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</si>
  <si>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</si>
  <si>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</si>
  <si>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</si>
  <si>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</si>
  <si>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</si>
  <si>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</si>
  <si>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</si>
  <si>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</si>
  <si>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</si>
  <si>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</si>
  <si>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</si>
  <si>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</si>
  <si>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</si>
  <si>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</si>
  <si>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</si>
  <si>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</si>
  <si>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</si>
  <si>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</si>
  <si>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</si>
  <si>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</si>
  <si>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</si>
  <si>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</si>
  <si>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</si>
  <si>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</si>
  <si>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</si>
  <si>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</si>
  <si>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</si>
  <si>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</si>
  <si>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</si>
  <si>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</si>
  <si>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</si>
  <si>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</si>
  <si>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</si>
  <si>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</si>
  <si>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</si>
  <si>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</si>
  <si>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</si>
  <si>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</si>
  <si>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</si>
  <si>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</si>
  <si>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</si>
  <si>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</si>
  <si>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</si>
  <si>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</si>
  <si>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</si>
  <si>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</si>
  <si>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</si>
  <si>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</si>
  <si>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</si>
  <si>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</si>
  <si>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</si>
  <si>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</si>
  <si>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</si>
  <si>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</si>
  <si>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</si>
  <si>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</si>
  <si>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</si>
  <si>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</si>
  <si>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</si>
  <si>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</si>
  <si>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</si>
  <si>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</si>
  <si>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</si>
  <si>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</si>
  <si>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</si>
  <si>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</si>
  <si>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</si>
  <si>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</si>
  <si>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</si>
  <si>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</si>
  <si>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</si>
  <si>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</si>
  <si>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</si>
  <si>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</si>
  <si>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</si>
  <si>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</si>
  <si>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</si>
  <si>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</si>
  <si>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</si>
  <si>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</si>
  <si>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</si>
  <si>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</si>
  <si>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</si>
  <si>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</si>
  <si>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</si>
  <si>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</si>
  <si>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</si>
  <si>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</si>
  <si>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</si>
  <si>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</si>
  <si>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</si>
  <si>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</si>
  <si>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</si>
  <si>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</si>
  <si>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</si>
  <si>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</si>
  <si>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</si>
  <si>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</si>
  <si>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</si>
  <si>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</si>
  <si>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</si>
  <si>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</si>
  <si>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</si>
  <si>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</si>
  <si>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</si>
  <si>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</si>
  <si>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</si>
  <si>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</si>
  <si>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</si>
  <si>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</si>
  <si>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</si>
  <si>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</si>
  <si>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</si>
  <si>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</si>
  <si>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</si>
  <si>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</si>
  <si>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</si>
  <si>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</si>
  <si>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</si>
  <si>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</si>
  <si>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</si>
  <si>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</si>
  <si>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</si>
  <si>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</si>
  <si>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</si>
  <si>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</si>
  <si>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</si>
  <si>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</si>
  <si>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</si>
  <si>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</si>
  <si>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</si>
  <si>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</si>
  <si>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</si>
  <si>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</si>
  <si>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</si>
  <si>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</si>
  <si>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</si>
  <si>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</si>
  <si>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</si>
  <si>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</si>
  <si>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</si>
  <si>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</si>
  <si>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</si>
  <si>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</si>
  <si>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</si>
  <si>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</si>
  <si>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</si>
  <si>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</si>
  <si>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</si>
  <si>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</si>
  <si>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</si>
  <si>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</si>
  <si>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</si>
  <si>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</si>
  <si>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</si>
  <si>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</si>
  <si>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</si>
  <si>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</si>
  <si>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</si>
  <si>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</si>
  <si>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</si>
  <si>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</si>
  <si>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</si>
  <si>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</si>
  <si>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</si>
  <si>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</si>
  <si>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</si>
  <si>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</si>
  <si>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</si>
  <si>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</si>
  <si>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</si>
  <si>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</si>
  <si>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</si>
  <si>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</si>
  <si>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</si>
  <si>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</si>
  <si>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</si>
  <si>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</si>
  <si>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</si>
  <si>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</si>
  <si>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</si>
  <si>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</si>
  <si>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</si>
  <si>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</si>
  <si>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</si>
  <si>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</si>
  <si>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</si>
  <si>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</si>
  <si>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</si>
  <si>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</si>
  <si>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</si>
  <si>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</si>
  <si>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</si>
  <si>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</si>
  <si>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</si>
  <si>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</si>
  <si>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</si>
  <si>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</si>
  <si>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</si>
  <si>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</si>
  <si>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</si>
  <si>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</si>
  <si>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</si>
  <si>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</si>
  <si>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</si>
  <si>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</si>
  <si>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</si>
  <si>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</si>
  <si>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</si>
  <si>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</si>
  <si>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</si>
  <si>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</si>
  <si>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</si>
  <si>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</si>
  <si>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</si>
  <si>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</si>
  <si>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</si>
  <si>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</si>
  <si>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</si>
  <si>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</si>
  <si>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</si>
  <si>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</si>
  <si>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</si>
  <si>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</si>
  <si>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</si>
  <si>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</si>
  <si>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</si>
  <si>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</si>
  <si>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</si>
  <si>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</si>
  <si>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</si>
  <si>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</si>
  <si>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</si>
  <si>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</si>
  <si>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</si>
  <si>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</si>
  <si>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</si>
  <si>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</si>
  <si>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</si>
  <si>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</si>
  <si>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</si>
  <si>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</si>
  <si>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</si>
  <si>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</si>
  <si>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</si>
  <si>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</si>
  <si>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</si>
  <si>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</si>
  <si>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</si>
  <si>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</si>
  <si>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</si>
  <si>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</si>
  <si>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</si>
  <si>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</si>
  <si>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</si>
  <si>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</si>
  <si>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</si>
  <si>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</si>
  <si>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</si>
  <si>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</si>
  <si>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</si>
  <si>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</si>
  <si>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</si>
  <si>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</si>
  <si>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</si>
  <si>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</si>
  <si>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</si>
  <si>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</si>
  <si>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</si>
  <si>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</si>
  <si>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</si>
  <si>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</si>
  <si>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</si>
  <si>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</si>
  <si>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</si>
  <si>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</si>
  <si>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</si>
  <si>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</si>
  <si>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</si>
  <si>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</si>
  <si>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</si>
  <si>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</si>
  <si>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</si>
  <si>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</si>
  <si>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</si>
  <si>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</si>
  <si>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</si>
  <si>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</si>
  <si>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</si>
  <si>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</si>
  <si>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</si>
  <si>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</si>
  <si>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</si>
  <si>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</si>
  <si>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</si>
  <si>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</si>
  <si>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</si>
  <si>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</si>
  <si>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</si>
  <si>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</si>
  <si>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</si>
  <si>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</si>
  <si>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</si>
  <si>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</si>
  <si>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</si>
  <si>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</si>
  <si>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</si>
  <si>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</si>
  <si>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</si>
  <si>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</si>
  <si>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</si>
  <si>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</si>
  <si>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</si>
  <si>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</si>
  <si>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</si>
  <si>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</si>
  <si>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</si>
  <si>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</si>
  <si>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</si>
  <si>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</si>
  <si>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</si>
  <si>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</si>
  <si>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</si>
  <si>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</si>
  <si>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</si>
  <si>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</si>
  <si>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</si>
  <si>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</si>
  <si>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</si>
  <si>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</si>
  <si>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</si>
  <si>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</si>
  <si>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</si>
  <si>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</si>
  <si>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</si>
  <si>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</si>
  <si>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</si>
  <si>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</si>
  <si>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</si>
  <si>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</si>
  <si>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</si>
  <si>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</si>
  <si>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</si>
  <si>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</si>
  <si>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</si>
  <si>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</si>
  <si>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</si>
  <si>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</si>
  <si>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</si>
  <si>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</si>
  <si>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</si>
  <si>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</si>
  <si>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</si>
  <si>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</si>
  <si>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</si>
  <si>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</si>
  <si>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</si>
  <si>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</si>
  <si>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</si>
  <si>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</si>
  <si>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</si>
  <si>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</si>
  <si>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</si>
  <si>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</si>
  <si>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</si>
  <si>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</si>
  <si>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</si>
  <si>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</si>
  <si>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</si>
  <si>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</si>
  <si>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</si>
  <si>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</si>
  <si>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</si>
  <si>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</si>
  <si>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</si>
  <si>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</si>
  <si>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</si>
  <si>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</si>
  <si>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</si>
  <si>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</si>
  <si>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</si>
  <si>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</si>
  <si>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</si>
  <si>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</si>
  <si>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</si>
  <si>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</si>
  <si>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</si>
  <si>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</si>
  <si>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</si>
  <si>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</si>
  <si>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</si>
  <si>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</si>
  <si>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</si>
  <si>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</si>
  <si>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</si>
  <si>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</si>
  <si>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</si>
  <si>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</si>
  <si>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</si>
  <si>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</si>
  <si>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</si>
  <si>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</si>
  <si>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</si>
  <si>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</si>
  <si>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</si>
  <si>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</si>
  <si>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</si>
  <si>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</si>
  <si>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</si>
  <si>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</si>
  <si>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</si>
  <si>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</si>
  <si>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</si>
  <si>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</si>
  <si>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</si>
  <si>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</si>
  <si>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</si>
  <si>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</si>
  <si>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</si>
  <si>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</si>
  <si>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</si>
  <si>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</si>
  <si>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</si>
  <si>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</si>
  <si>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</si>
  <si>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</si>
  <si>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</si>
  <si>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</si>
  <si>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</si>
  <si>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</si>
  <si>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</si>
  <si>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</si>
  <si>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</si>
  <si>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</si>
  <si>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</si>
  <si>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</si>
  <si>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</si>
  <si>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</si>
  <si>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</si>
  <si>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</si>
  <si>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</si>
  <si>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</si>
  <si>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</si>
  <si>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</si>
  <si>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</si>
  <si>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</si>
  <si>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</si>
  <si>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</si>
  <si>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</si>
  <si>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</si>
  <si>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</si>
  <si>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</si>
  <si>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</si>
  <si>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</si>
  <si>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</si>
  <si>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</si>
  <si>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</si>
  <si>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</si>
  <si>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</si>
  <si>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</si>
  <si>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</si>
  <si>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</si>
  <si>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</si>
  <si>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</si>
  <si>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</si>
  <si>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</si>
  <si>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</si>
  <si>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</si>
  <si>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</si>
  <si>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</si>
  <si>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</si>
  <si>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</si>
  <si>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</si>
  <si>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</si>
  <si>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</si>
  <si>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</si>
  <si>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</si>
  <si>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</si>
  <si>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</si>
  <si>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</si>
  <si>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</si>
  <si>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</si>
  <si>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</si>
  <si>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</si>
  <si>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</si>
  <si>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</si>
  <si>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</si>
  <si>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</si>
  <si>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</si>
  <si>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</si>
  <si>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</si>
  <si>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</si>
  <si>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</si>
  <si>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</si>
  <si>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</si>
  <si>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</si>
  <si>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</si>
  <si>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</si>
  <si>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</si>
  <si>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</si>
  <si>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</si>
  <si>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</si>
  <si>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</si>
  <si>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</si>
  <si>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</si>
  <si>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</si>
  <si>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</si>
  <si>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</si>
  <si>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</si>
  <si>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</si>
  <si>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</si>
  <si>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</si>
  <si>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</si>
  <si>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</si>
  <si>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</si>
  <si>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</si>
  <si>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</si>
  <si>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</si>
  <si>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</si>
  <si>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</si>
  <si>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</si>
  <si>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</si>
  <si>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</si>
  <si>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</si>
  <si>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</si>
  <si>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</si>
  <si>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</si>
  <si>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</si>
  <si>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</si>
  <si>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</si>
  <si>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</si>
  <si>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</si>
  <si>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</si>
  <si>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</si>
  <si>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</si>
  <si>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</si>
  <si>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</si>
  <si>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</si>
  <si>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</si>
  <si>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</si>
  <si>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</si>
  <si>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</si>
  <si>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</si>
  <si>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</si>
  <si>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</si>
  <si>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</si>
  <si>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</si>
  <si>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</si>
  <si>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</si>
  <si>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</si>
  <si>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</si>
  <si>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</si>
  <si>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</si>
  <si>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</si>
  <si>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</si>
  <si>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</si>
  <si>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</si>
  <si>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</si>
  <si>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</si>
  <si>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</si>
  <si>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</si>
  <si>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</si>
  <si>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</si>
  <si>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</si>
  <si>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</si>
  <si>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</si>
  <si>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</si>
  <si>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</si>
  <si>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</si>
  <si>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</si>
  <si>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</si>
  <si>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</si>
  <si>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</si>
  <si>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</si>
  <si>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</si>
  <si>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</si>
  <si>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</si>
  <si>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</si>
  <si>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</si>
  <si>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</si>
  <si>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</si>
  <si>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</si>
  <si>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</si>
  <si>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</si>
  <si>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</si>
  <si>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</si>
  <si>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</si>
  <si>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</si>
  <si>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</si>
  <si>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</si>
  <si>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</si>
  <si>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</si>
  <si>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</si>
  <si>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</si>
  <si>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</si>
  <si>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</si>
  <si>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</si>
  <si>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</si>
  <si>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</si>
  <si>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</si>
  <si>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</si>
  <si>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</si>
  <si>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</si>
  <si>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</si>
  <si>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</si>
  <si>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</si>
  <si>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</si>
  <si>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</si>
  <si>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</si>
  <si>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</si>
  <si>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</si>
  <si>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</si>
  <si>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</si>
  <si>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</si>
  <si>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</si>
  <si>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</si>
  <si>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</si>
  <si>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</si>
  <si>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</si>
  <si>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</si>
  <si>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</si>
  <si>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</si>
  <si>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</si>
  <si>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</si>
  <si>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</si>
  <si>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</si>
  <si>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</si>
  <si>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</si>
  <si>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</si>
  <si>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</si>
  <si>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</si>
  <si>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</si>
  <si>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</si>
  <si>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</si>
  <si>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</si>
  <si>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</si>
  <si>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</si>
  <si>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</si>
  <si>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</si>
  <si>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</si>
  <si>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</si>
  <si>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</si>
  <si>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</si>
  <si>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</si>
  <si>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</si>
  <si>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</si>
  <si>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</si>
  <si>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</si>
  <si>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</si>
  <si>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</si>
  <si>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</si>
  <si>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</si>
  <si>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</si>
  <si>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</si>
  <si>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</si>
  <si>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</si>
  <si>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</si>
  <si>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</si>
  <si>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</si>
  <si>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</si>
  <si>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</si>
  <si>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</si>
  <si>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</si>
  <si>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</si>
  <si>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</si>
  <si>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</si>
  <si>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</si>
  <si>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</si>
  <si>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</si>
  <si>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</si>
  <si>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</si>
  <si>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</si>
  <si>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</si>
  <si>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</si>
  <si>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</si>
  <si>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</si>
  <si>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</si>
  <si>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</si>
  <si>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</si>
  <si>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</si>
  <si>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</si>
  <si>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</si>
  <si>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</si>
  <si>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</si>
  <si>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</si>
  <si>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</si>
  <si>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</si>
  <si>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</si>
  <si>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</si>
  <si>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</si>
  <si>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</si>
  <si>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</si>
  <si>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</si>
  <si>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</si>
  <si>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</si>
  <si>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</si>
  <si>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</si>
  <si>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</si>
  <si>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</si>
  <si>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</si>
  <si>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</si>
  <si>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</si>
  <si>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</si>
  <si>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</si>
  <si>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</si>
  <si>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</si>
  <si>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</si>
  <si>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</si>
  <si>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</si>
  <si>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</si>
  <si>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</si>
  <si>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</si>
  <si>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</si>
  <si>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</si>
  <si>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</si>
  <si>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</si>
  <si>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</si>
  <si>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</si>
  <si>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</si>
  <si>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</si>
  <si>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</si>
  <si>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</si>
  <si>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</si>
  <si>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</si>
  <si>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</si>
  <si>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</si>
  <si>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</si>
  <si>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</si>
  <si>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</si>
  <si>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</si>
  <si>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</si>
  <si>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</si>
  <si>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</si>
  <si>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</si>
  <si>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</si>
  <si>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</si>
  <si>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</si>
  <si>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</si>
  <si>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</si>
  <si>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</si>
  <si>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</si>
  <si>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</si>
  <si>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</si>
  <si>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</si>
  <si>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</si>
  <si>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</si>
  <si>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</si>
  <si>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</si>
  <si>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</si>
  <si>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</si>
  <si>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</si>
  <si>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</si>
  <si>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</si>
  <si>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</si>
  <si>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</si>
  <si>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</si>
  <si>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</si>
  <si>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</si>
  <si>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</si>
  <si>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</si>
  <si>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</si>
  <si>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</si>
  <si>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</si>
  <si>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</si>
  <si>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</si>
  <si>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</si>
  <si>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</si>
  <si>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</si>
  <si>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</si>
  <si>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</si>
  <si>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</si>
  <si>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</si>
  <si>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</si>
  <si>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</si>
  <si>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</si>
  <si>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</si>
  <si>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</si>
  <si>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</si>
  <si>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</si>
  <si>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</si>
  <si>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</si>
  <si>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</si>
  <si>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</si>
  <si>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</si>
  <si>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</si>
  <si>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</si>
  <si>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</si>
  <si>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</si>
  <si>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</si>
  <si>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</si>
  <si>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</si>
  <si>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</si>
  <si>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</si>
  <si>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</si>
  <si>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</si>
  <si>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</si>
  <si>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</si>
  <si>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</si>
  <si>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</si>
  <si>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</si>
  <si>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</si>
  <si>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</si>
  <si>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</si>
  <si>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</si>
  <si>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</si>
  <si>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</si>
  <si>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</si>
  <si>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</si>
  <si>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</si>
  <si>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</si>
  <si>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</si>
  <si>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</si>
  <si>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</si>
  <si>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</si>
  <si>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</si>
  <si>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</si>
  <si>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</si>
  <si>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</si>
  <si>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</si>
  <si>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</si>
  <si>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</si>
  <si>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</si>
  <si>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</si>
  <si>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</si>
  <si>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</si>
  <si>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</si>
  <si>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</si>
  <si>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</si>
  <si>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</si>
  <si>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</si>
  <si>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</si>
  <si>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</si>
  <si>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</si>
  <si>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</si>
  <si>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</si>
  <si>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</si>
  <si>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</si>
  <si>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</si>
  <si>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</si>
  <si>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</si>
  <si>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</si>
  <si>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</si>
  <si>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</si>
  <si>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</si>
  <si>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</si>
  <si>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</si>
  <si>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</si>
  <si>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</si>
  <si>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</si>
  <si>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</si>
  <si>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</si>
  <si>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</si>
  <si>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</si>
  <si>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</si>
  <si>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</si>
  <si>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</si>
  <si>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</si>
  <si>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</si>
  <si>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</si>
  <si>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</si>
  <si>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</si>
  <si>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</si>
  <si>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</si>
  <si>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</si>
  <si>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</si>
  <si>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</si>
  <si>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</si>
  <si>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</si>
  <si>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</si>
  <si>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</si>
  <si>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</si>
  <si>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</si>
  <si>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</si>
  <si>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</si>
  <si>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</si>
  <si>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</si>
  <si>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</si>
  <si>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</si>
  <si>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</si>
  <si>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</si>
  <si>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</si>
  <si>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</si>
  <si>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</si>
  <si>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</si>
  <si>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</si>
  <si>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</si>
  <si>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</si>
  <si>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</si>
  <si>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</si>
  <si>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</si>
  <si>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</si>
  <si>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</si>
  <si>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</si>
  <si>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</si>
  <si>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</si>
  <si>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</si>
  <si>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</si>
  <si>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</si>
  <si>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</si>
  <si>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</si>
  <si>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</si>
  <si>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</si>
  <si>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</si>
  <si>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</si>
  <si>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</si>
  <si>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</si>
  <si>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</si>
  <si>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</si>
  <si>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</si>
  <si>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</si>
  <si>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</si>
  <si>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</si>
  <si>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</si>
  <si>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</si>
  <si>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</si>
  <si>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</si>
  <si>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</si>
  <si>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</si>
  <si>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</si>
  <si>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</si>
  <si>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</si>
  <si>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</si>
  <si>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</si>
  <si>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</si>
  <si>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</si>
  <si>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</si>
  <si>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</si>
  <si>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</si>
  <si>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</si>
  <si>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</si>
  <si>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</si>
  <si>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</si>
  <si>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</si>
  <si>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</si>
  <si>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</si>
  <si>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</si>
  <si>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</si>
  <si>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</si>
  <si>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</si>
  <si>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</si>
  <si>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</si>
  <si>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</si>
  <si>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</si>
  <si>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</si>
  <si>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</si>
  <si>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</si>
  <si>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</si>
  <si>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</si>
  <si>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</si>
  <si>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</si>
  <si>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</si>
  <si>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</si>
  <si>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</si>
  <si>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</si>
  <si>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</si>
  <si>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</si>
  <si>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</si>
  <si>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</si>
  <si>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</si>
  <si>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</si>
  <si>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</si>
  <si>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</si>
  <si>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</si>
  <si>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</si>
  <si>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</si>
  <si>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</si>
  <si>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</si>
  <si>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</si>
  <si>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</si>
  <si>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</si>
  <si>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</si>
  <si>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</si>
  <si>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</si>
  <si>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</si>
  <si>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</si>
  <si>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</si>
  <si>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</si>
  <si>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</si>
  <si>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</si>
  <si>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</si>
  <si>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</si>
  <si>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</si>
  <si>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</si>
  <si>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</si>
  <si>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</si>
  <si>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</si>
  <si>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</si>
  <si>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</si>
  <si>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</si>
  <si>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</si>
  <si>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</si>
  <si>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</si>
  <si>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</si>
  <si>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</si>
  <si>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</si>
  <si>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</si>
  <si>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</si>
  <si>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</si>
  <si>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</si>
  <si>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</si>
  <si>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</si>
  <si>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</si>
  <si>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</si>
  <si>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</si>
  <si>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</si>
  <si>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</si>
  <si>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</si>
  <si>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</si>
  <si>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</si>
  <si>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</si>
  <si>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</si>
  <si>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</si>
  <si>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</si>
  <si>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</si>
  <si>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</si>
  <si>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</si>
  <si>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</si>
  <si>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</si>
  <si>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</si>
  <si>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</si>
  <si>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</si>
  <si>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</si>
  <si>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</si>
  <si>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</si>
  <si>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</si>
  <si>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</si>
  <si>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</si>
  <si>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</si>
  <si>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</si>
  <si>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</si>
  <si>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</si>
  <si>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</si>
  <si>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</si>
  <si>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</si>
  <si>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</si>
  <si>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</si>
  <si>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</si>
  <si>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</si>
  <si>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</si>
  <si>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</si>
  <si>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</si>
  <si>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</si>
  <si>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</si>
  <si>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</si>
  <si>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</si>
  <si>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</si>
  <si>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</si>
  <si>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</si>
  <si>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</si>
  <si>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</si>
  <si>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</si>
  <si>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</si>
  <si>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</si>
  <si>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</si>
  <si>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</si>
  <si>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</si>
  <si>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</si>
  <si>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</si>
  <si>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</si>
  <si>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</si>
  <si>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</si>
  <si>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</si>
  <si>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</si>
  <si>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</si>
  <si>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</si>
  <si>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</si>
  <si>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</si>
  <si>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</si>
  <si>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</si>
  <si>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</si>
  <si>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</si>
  <si>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</si>
  <si>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</si>
  <si>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</si>
  <si>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</si>
  <si>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</si>
  <si>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</si>
  <si>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</si>
  <si>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</si>
  <si>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</si>
  <si>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</si>
  <si>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</si>
  <si>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</si>
  <si>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</si>
  <si>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</si>
  <si>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</si>
  <si>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</si>
  <si>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</si>
  <si>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</si>
  <si>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</si>
  <si>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</si>
  <si>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</si>
  <si>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</si>
  <si>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</si>
  <si>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</si>
  <si>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</si>
  <si>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</si>
  <si>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</si>
  <si>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</si>
  <si>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</si>
  <si>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</si>
  <si>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</si>
  <si>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</si>
  <si>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</si>
  <si>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</si>
  <si>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</si>
  <si>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</si>
  <si>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</si>
  <si>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</si>
  <si>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</si>
  <si>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</si>
  <si>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</si>
  <si>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</si>
  <si>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</si>
  <si>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</si>
  <si>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</si>
  <si>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</si>
  <si>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</si>
  <si>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</si>
  <si>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</si>
  <si>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</si>
  <si>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</si>
  <si>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</si>
  <si>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</si>
  <si>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</si>
  <si>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</si>
  <si>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</si>
  <si>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</si>
  <si>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</si>
  <si>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</si>
  <si>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</si>
  <si>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</si>
  <si>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</si>
  <si>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</si>
  <si>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</si>
  <si>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</si>
  <si>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</si>
  <si>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</si>
  <si>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</si>
  <si>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</si>
  <si>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</si>
  <si>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</si>
  <si>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</si>
  <si>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</si>
  <si>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</si>
  <si>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</si>
  <si>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</si>
  <si>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</si>
  <si>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</si>
  <si>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</si>
  <si>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</si>
  <si>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</si>
  <si>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</si>
  <si>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</si>
  <si>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</si>
  <si>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</si>
  <si>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</si>
  <si>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</si>
  <si>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</si>
  <si>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</si>
  <si>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</si>
  <si>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</si>
  <si>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</si>
  <si>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</si>
  <si>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</si>
  <si>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</si>
  <si>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</si>
  <si>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</si>
  <si>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</si>
  <si>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</si>
  <si>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</si>
  <si>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</si>
  <si>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</si>
  <si>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</si>
  <si>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</si>
  <si>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</si>
  <si>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</si>
  <si>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</si>
  <si>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</si>
  <si>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</si>
  <si>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</si>
  <si>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</si>
  <si>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</si>
  <si>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</si>
  <si>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</si>
  <si>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</si>
  <si>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</si>
  <si>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</si>
  <si>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</si>
  <si>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</si>
  <si>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</si>
  <si>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</si>
  <si>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</si>
  <si>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</si>
  <si>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</si>
  <si>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</si>
  <si>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</si>
  <si>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</si>
  <si>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</si>
  <si>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</si>
  <si>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</si>
  <si>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</si>
  <si>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</si>
  <si>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</si>
  <si>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</si>
  <si>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</si>
  <si>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</si>
  <si>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</si>
  <si>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</si>
  <si>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</si>
  <si>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</si>
  <si>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</si>
  <si>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</si>
  <si>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</si>
  <si>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</si>
  <si>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</si>
  <si>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</si>
  <si>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</si>
  <si>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</si>
  <si>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</si>
  <si>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</si>
  <si>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</si>
  <si>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</si>
  <si>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</si>
  <si>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</si>
  <si>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</si>
  <si>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</si>
  <si>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</si>
  <si>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</si>
  <si>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</si>
  <si>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</si>
  <si>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</si>
  <si>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</si>
  <si>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</si>
  <si>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</si>
  <si>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</si>
  <si>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</si>
  <si>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</si>
  <si>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</si>
  <si>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</si>
  <si>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</si>
  <si>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</si>
  <si>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</si>
  <si>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</si>
  <si>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</si>
  <si>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</si>
  <si>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</si>
  <si>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</si>
  <si>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</si>
  <si>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</si>
  <si>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</si>
  <si>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</si>
  <si>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</si>
  <si>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</si>
  <si>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</si>
  <si>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</si>
  <si>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</si>
  <si>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</si>
  <si>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</si>
  <si>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</si>
  <si>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</si>
  <si>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</si>
  <si>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</si>
  <si>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</si>
  <si>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</si>
  <si>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</si>
  <si>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</si>
  <si>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</si>
  <si>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</si>
  <si>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</si>
  <si>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</si>
  <si>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</si>
  <si>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</si>
  <si>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</si>
  <si>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</si>
  <si>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</si>
  <si>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</si>
  <si>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</si>
  <si>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</si>
  <si>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</si>
  <si>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</si>
  <si>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</si>
  <si>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</si>
  <si>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</si>
  <si>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</si>
  <si>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</si>
  <si>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</si>
  <si>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</si>
  <si>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</si>
  <si>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</si>
  <si>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</si>
  <si>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</si>
  <si>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</si>
  <si>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</si>
  <si>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</si>
  <si>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</si>
  <si>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</si>
  <si>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</si>
  <si>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</si>
  <si>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</si>
  <si>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</si>
  <si>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</si>
  <si>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</si>
  <si>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</si>
  <si>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</si>
  <si>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</si>
  <si>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</si>
  <si>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</si>
  <si>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</si>
  <si>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</si>
  <si>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</si>
  <si>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</si>
  <si>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</si>
  <si>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</si>
  <si>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</si>
  <si>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</si>
  <si>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</si>
  <si>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</si>
  <si>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</si>
  <si>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</si>
  <si>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</si>
  <si>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</si>
  <si>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</si>
  <si>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</si>
  <si>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</si>
  <si>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</si>
  <si>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</si>
  <si>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</si>
  <si>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</si>
  <si>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</si>
  <si>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</si>
  <si>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</si>
  <si>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</si>
  <si>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</si>
  <si>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</si>
  <si>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</si>
  <si>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</si>
  <si>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</si>
  <si>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</si>
  <si>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</si>
  <si>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</si>
  <si>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</si>
  <si>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</si>
  <si>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</si>
  <si>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</si>
  <si>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</si>
  <si>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</si>
  <si>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</si>
  <si>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</si>
  <si>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</si>
  <si>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</si>
  <si>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</si>
  <si>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</si>
  <si>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</si>
  <si>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</si>
  <si>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</si>
  <si>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</si>
  <si>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</si>
  <si>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</si>
  <si>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</si>
  <si>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</si>
  <si>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</si>
  <si>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</si>
  <si>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</si>
  <si>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</si>
  <si>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</si>
  <si>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</si>
  <si>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</si>
  <si>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</si>
  <si>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</si>
  <si>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</si>
  <si>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</si>
  <si>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</si>
  <si>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</si>
  <si>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</si>
  <si>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</si>
  <si>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</si>
  <si>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</si>
  <si>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</si>
  <si>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</si>
  <si>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</si>
  <si>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</si>
  <si>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</si>
  <si>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</si>
  <si>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</si>
  <si>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</si>
  <si>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</si>
  <si>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</si>
  <si>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</si>
  <si>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</si>
  <si>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</si>
  <si>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</si>
  <si>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</si>
  <si>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</si>
  <si>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</si>
  <si>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</si>
  <si>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</si>
  <si>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</si>
  <si>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</si>
  <si>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</si>
  <si>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</si>
  <si>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</si>
  <si>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</si>
  <si>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</si>
  <si>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</si>
  <si>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</si>
  <si>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</si>
  <si>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</si>
  <si>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</si>
  <si>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</si>
  <si>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</si>
  <si>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</si>
  <si>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</si>
  <si>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</si>
  <si>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</si>
  <si>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</si>
  <si>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</si>
  <si>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</si>
  <si>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</si>
  <si>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</si>
  <si>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</si>
  <si>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</si>
  <si>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</si>
  <si>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</si>
  <si>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</si>
  <si>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</si>
  <si>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</si>
  <si>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</si>
  <si>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</si>
  <si>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</si>
  <si>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</si>
  <si>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</si>
  <si>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</si>
  <si>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</si>
  <si>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</si>
  <si>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</si>
  <si>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</si>
  <si>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</si>
  <si>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</si>
  <si>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</si>
  <si>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</si>
  <si>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</si>
  <si>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</si>
  <si>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</si>
  <si>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</si>
  <si>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</si>
  <si>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</si>
  <si>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</si>
  <si>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</si>
  <si>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</si>
  <si>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</si>
  <si>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</si>
  <si>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</si>
  <si>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</si>
  <si>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</si>
  <si>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</si>
  <si>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</si>
  <si>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</si>
  <si>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</si>
  <si>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</si>
  <si>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</si>
  <si>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</si>
  <si>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</si>
  <si>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</si>
  <si>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</si>
  <si>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</si>
  <si>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</si>
  <si>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</si>
  <si>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</si>
  <si>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</si>
  <si>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</si>
  <si>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</si>
  <si>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</si>
  <si>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</si>
  <si>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</si>
  <si>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</si>
  <si>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</si>
  <si>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</si>
  <si>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</si>
  <si>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</si>
  <si>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</si>
  <si>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</si>
  <si>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</si>
  <si>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</si>
  <si>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</si>
  <si>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</si>
  <si>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</si>
  <si>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</si>
  <si>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</si>
  <si>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</si>
  <si>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</si>
  <si>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</si>
  <si>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</si>
  <si>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</si>
  <si>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</si>
  <si>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</si>
  <si>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</si>
  <si>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</si>
  <si>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</si>
  <si>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</si>
  <si>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</si>
  <si>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</si>
  <si>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</si>
  <si>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</si>
  <si>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</si>
  <si>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</si>
  <si>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</si>
  <si>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</si>
  <si>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</si>
  <si>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</si>
  <si>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</si>
  <si>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</si>
  <si>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</si>
  <si>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</si>
  <si>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</si>
  <si>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</si>
  <si>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</si>
  <si>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</si>
  <si>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</si>
  <si>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</si>
  <si>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</si>
  <si>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</si>
  <si>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</si>
  <si>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</si>
  <si>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</si>
  <si>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</si>
  <si>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</si>
  <si>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</si>
  <si>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</si>
  <si>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</si>
  <si>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</si>
  <si>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</si>
  <si>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</si>
  <si>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</si>
  <si>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</si>
  <si>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</si>
  <si>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</si>
  <si>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</si>
  <si>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</si>
  <si>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</si>
  <si>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</si>
  <si>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</si>
  <si>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</si>
  <si>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</si>
  <si>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</si>
  <si>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</si>
  <si>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</si>
  <si>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</si>
  <si>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</si>
  <si>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</si>
  <si>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</si>
  <si>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</si>
  <si>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</si>
  <si>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</si>
  <si>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</si>
  <si>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</si>
  <si>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</si>
  <si>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</si>
  <si>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</si>
  <si>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</si>
  <si>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</si>
  <si>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</si>
  <si>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</si>
  <si>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</si>
  <si>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</si>
  <si>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</si>
  <si>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</si>
  <si>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</si>
  <si>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</si>
  <si>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</si>
  <si>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</si>
  <si>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</si>
  <si>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</si>
  <si>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</si>
  <si>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</si>
  <si>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</si>
  <si>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</si>
  <si>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</si>
  <si>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</si>
  <si>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</si>
  <si>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</si>
  <si>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</si>
  <si>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</si>
  <si>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</si>
  <si>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</si>
  <si>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</si>
  <si>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</si>
  <si>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</si>
  <si>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</si>
  <si>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</si>
  <si>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</si>
  <si>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</si>
  <si>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</si>
  <si>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</si>
  <si>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</si>
  <si>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</si>
  <si>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</si>
  <si>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</si>
  <si>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</si>
  <si>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</si>
  <si>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</si>
  <si>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</si>
  <si>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</si>
  <si>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</si>
  <si>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</si>
  <si>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</si>
  <si>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</si>
  <si>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</si>
  <si>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</si>
  <si>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</si>
  <si>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</si>
  <si>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</si>
  <si>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</si>
  <si>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</si>
  <si>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</si>
  <si>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</si>
  <si>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</si>
  <si>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</si>
  <si>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</si>
  <si>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</si>
  <si>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</si>
  <si>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</si>
  <si>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</si>
  <si>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</si>
  <si>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</si>
  <si>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</si>
  <si>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</si>
  <si>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</si>
  <si>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</si>
  <si>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</si>
  <si>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</si>
  <si>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</si>
  <si>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</si>
  <si>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</si>
  <si>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</si>
  <si>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</si>
  <si>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</si>
  <si>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</si>
  <si>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</si>
  <si>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</si>
  <si>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</si>
  <si>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</si>
  <si>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</si>
  <si>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</si>
  <si>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</si>
  <si>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</si>
  <si>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</si>
  <si>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</si>
  <si>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</si>
  <si>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</si>
  <si>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</si>
  <si>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</si>
  <si>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</si>
  <si>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</si>
  <si>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</si>
  <si>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</si>
  <si>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</si>
  <si>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</si>
  <si>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</si>
  <si>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</si>
  <si>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</si>
  <si>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</si>
  <si>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</si>
  <si>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</si>
  <si>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</si>
  <si>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</si>
  <si>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</si>
  <si>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</si>
  <si>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</si>
  <si>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</si>
  <si>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</si>
  <si>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</si>
  <si>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</si>
  <si>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</si>
  <si>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</si>
  <si>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</si>
  <si>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</si>
  <si>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</si>
  <si>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</si>
  <si>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</si>
  <si>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</si>
  <si>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</si>
  <si>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</si>
  <si>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</si>
  <si>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</si>
  <si>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</si>
  <si>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</si>
  <si>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</si>
  <si>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</si>
  <si>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</si>
  <si>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</si>
  <si>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</si>
  <si>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</si>
  <si>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</si>
  <si>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</si>
  <si>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</si>
  <si>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</si>
  <si>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</si>
  <si>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</si>
  <si>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</si>
  <si>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</si>
  <si>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</si>
  <si>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</si>
  <si>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</si>
  <si>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</si>
  <si>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</si>
  <si>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</si>
  <si>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</si>
  <si>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</si>
  <si>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</si>
  <si>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</si>
  <si>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</si>
  <si>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</si>
  <si>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</si>
  <si>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</si>
  <si>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</si>
  <si>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</si>
  <si>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</si>
  <si>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</si>
  <si>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</si>
  <si>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</si>
  <si>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</si>
  <si>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</si>
  <si>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</si>
  <si>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</si>
  <si>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</si>
  <si>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</si>
  <si>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</si>
  <si>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</si>
  <si>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</si>
  <si>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</si>
  <si>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</si>
  <si>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</si>
  <si>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</si>
  <si>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</si>
  <si>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</si>
  <si>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</si>
  <si>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</si>
  <si>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</si>
  <si>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</si>
  <si>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</si>
  <si>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</si>
  <si>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</si>
  <si>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</si>
  <si>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</si>
  <si>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</si>
  <si>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</si>
  <si>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</si>
  <si>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</si>
  <si>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</si>
  <si>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</si>
  <si>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</si>
  <si>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</si>
  <si>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</si>
  <si>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</si>
  <si>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</si>
  <si>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</si>
  <si>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</si>
  <si>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</si>
  <si>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</si>
  <si>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</si>
  <si>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</si>
  <si>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</si>
  <si>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</si>
  <si>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</si>
  <si>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</si>
  <si>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</si>
  <si>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</si>
  <si>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</si>
  <si>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</si>
  <si>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</si>
  <si>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</si>
  <si>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</si>
  <si>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</si>
  <si>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</si>
  <si>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</si>
  <si>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</si>
  <si>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</si>
  <si>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</si>
  <si>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</si>
  <si>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</si>
  <si>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</si>
  <si>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</si>
  <si>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</si>
  <si>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</si>
  <si>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</si>
  <si>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</si>
  <si>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</si>
  <si>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</si>
  <si>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</si>
  <si>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</si>
  <si>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</si>
  <si>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</si>
  <si>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</si>
  <si>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</si>
  <si>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</si>
  <si>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</si>
  <si>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</si>
  <si>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</si>
  <si>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</si>
  <si>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</si>
  <si>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</si>
  <si>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</si>
  <si>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</si>
  <si>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</si>
  <si>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</si>
  <si>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</si>
  <si>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</si>
  <si>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</si>
  <si>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</si>
  <si>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</si>
  <si>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</si>
  <si>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</si>
  <si>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</si>
  <si>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</si>
  <si>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</si>
  <si>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</si>
  <si>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</si>
  <si>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</si>
  <si>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</si>
  <si>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</si>
  <si>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</si>
  <si>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</si>
  <si>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</si>
  <si>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</si>
  <si>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</si>
  <si>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</si>
  <si>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</si>
  <si>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</si>
  <si>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</si>
  <si>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</si>
  <si>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</si>
  <si>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</si>
  <si>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</si>
  <si>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</si>
  <si>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</si>
  <si>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</si>
  <si>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</si>
  <si>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</si>
  <si>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</si>
  <si>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</si>
  <si>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</si>
  <si>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</si>
  <si>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</si>
  <si>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</si>
  <si>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</si>
  <si>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</si>
  <si>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</si>
  <si>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</si>
  <si>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</si>
  <si>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</si>
  <si>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</si>
  <si>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</si>
  <si>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</si>
  <si>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</si>
  <si>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</si>
  <si>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</si>
  <si>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</si>
  <si>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</si>
  <si>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</si>
  <si>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</si>
  <si>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</si>
  <si>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</si>
  <si>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</si>
  <si>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</si>
  <si>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</si>
  <si>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</si>
  <si>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</si>
  <si>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</si>
  <si>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</si>
  <si>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</si>
  <si>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</si>
  <si>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</si>
  <si>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</si>
  <si>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</si>
  <si>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</si>
  <si>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</si>
  <si>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</si>
  <si>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</si>
  <si>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</si>
  <si>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</si>
  <si>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</si>
  <si>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</si>
  <si>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</si>
  <si>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</si>
  <si>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</si>
  <si>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</si>
  <si>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</si>
  <si>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</si>
  <si>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</si>
  <si>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</si>
  <si>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</si>
  <si>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</si>
  <si>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</si>
  <si>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</si>
  <si>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</si>
  <si>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</si>
  <si>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</si>
  <si>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</si>
  <si>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</si>
  <si>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</si>
  <si>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</si>
  <si>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</si>
  <si>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</si>
  <si>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</si>
  <si>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</si>
  <si>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</si>
  <si>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</si>
  <si>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</si>
  <si>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</si>
  <si>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</si>
  <si>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</si>
  <si>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</si>
  <si>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</si>
  <si>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</si>
  <si>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</si>
  <si>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</si>
  <si>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</si>
  <si>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</si>
  <si>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</si>
  <si>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</si>
  <si>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</si>
  <si>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</si>
  <si>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</si>
  <si>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</si>
  <si>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</si>
  <si>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</si>
  <si>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</si>
  <si>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</si>
  <si>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</si>
  <si>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</si>
  <si>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</si>
  <si>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</si>
  <si>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</si>
  <si>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</si>
  <si>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</si>
  <si>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</si>
  <si>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</si>
  <si>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</si>
  <si>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</si>
  <si>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</si>
  <si>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</si>
  <si>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</si>
  <si>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</si>
  <si>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</si>
  <si>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</si>
  <si>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</si>
  <si>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</si>
  <si>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</si>
  <si>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</si>
  <si>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</si>
  <si>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</si>
  <si>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</si>
  <si>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</si>
  <si>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</si>
  <si>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</si>
  <si>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</si>
  <si>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</si>
  <si>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</si>
  <si>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</si>
  <si>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</si>
  <si>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</si>
  <si>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</si>
  <si>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</si>
  <si>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</si>
  <si>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</si>
  <si>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</si>
  <si>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</si>
  <si>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</si>
  <si>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</si>
  <si>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</si>
  <si>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</si>
  <si>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</si>
  <si>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</si>
  <si>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</si>
  <si>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</si>
  <si>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</si>
  <si>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</si>
  <si>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</si>
  <si>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</si>
  <si>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</si>
  <si>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</si>
  <si>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</si>
  <si>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</si>
  <si>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</si>
  <si>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</si>
  <si>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</si>
  <si>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</si>
  <si>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</si>
  <si>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</si>
  <si>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</si>
  <si>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</si>
  <si>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</si>
  <si>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</si>
  <si>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</si>
  <si>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</si>
  <si>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</si>
  <si>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</si>
  <si>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</si>
  <si>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</si>
  <si>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</si>
  <si>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</si>
  <si>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</si>
  <si>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</si>
  <si>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</si>
  <si>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</si>
  <si>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</si>
  <si>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</si>
  <si>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</si>
  <si>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</si>
  <si>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</si>
  <si>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</si>
  <si>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</si>
  <si>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</si>
  <si>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</si>
  <si>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</si>
  <si>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</si>
  <si>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</si>
  <si>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</si>
  <si>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</si>
  <si>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</si>
  <si>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</si>
  <si>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</si>
  <si>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</si>
  <si>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</si>
  <si>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</si>
  <si>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</si>
  <si>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</si>
  <si>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</si>
  <si>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</si>
  <si>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</si>
  <si>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</si>
  <si>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</si>
  <si>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</si>
  <si>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</si>
  <si>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</si>
  <si>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</si>
  <si>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</si>
  <si>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</si>
  <si>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</si>
  <si>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</si>
  <si>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</si>
  <si>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</si>
  <si>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</si>
  <si>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</si>
  <si>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</si>
  <si>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</si>
  <si>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</si>
  <si>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</si>
  <si>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</si>
  <si>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</si>
  <si>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</si>
  <si>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</si>
  <si>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</si>
  <si>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</si>
  <si>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</si>
  <si>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</si>
  <si>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</si>
  <si>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</si>
  <si>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</si>
  <si>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</si>
  <si>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</si>
  <si>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</si>
  <si>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</si>
  <si>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</si>
  <si>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</si>
  <si>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</si>
  <si>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</si>
  <si>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</si>
  <si>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</si>
  <si>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</si>
  <si>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</si>
  <si>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</si>
  <si>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</si>
  <si>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</si>
  <si>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</si>
  <si>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</si>
  <si>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</si>
  <si>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</si>
  <si>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</si>
  <si>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</si>
  <si>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</si>
  <si>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</si>
  <si>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</si>
  <si>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</si>
  <si>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</si>
  <si>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</si>
  <si>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</si>
  <si>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</si>
  <si>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</si>
  <si>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</si>
  <si>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</si>
  <si>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</si>
  <si>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</si>
  <si>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</si>
  <si>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</si>
  <si>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</si>
  <si>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</si>
  <si>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</si>
  <si>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</si>
  <si>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</si>
  <si>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</si>
  <si>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</si>
  <si>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</si>
  <si>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</si>
  <si>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</si>
  <si>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</si>
  <si>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</si>
  <si>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</si>
  <si>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</si>
  <si>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</si>
  <si>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</si>
  <si>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</si>
  <si>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</si>
  <si>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</si>
  <si>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</si>
  <si>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</si>
  <si>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</si>
  <si>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</si>
  <si>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</si>
  <si>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</si>
  <si>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</si>
  <si>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</si>
  <si>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</si>
  <si>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</si>
  <si>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</si>
  <si>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</si>
  <si>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</si>
  <si>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</si>
  <si>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</si>
  <si>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</si>
  <si>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</si>
  <si>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</si>
  <si>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</si>
  <si>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</si>
  <si>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</si>
  <si>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</si>
  <si>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</si>
  <si>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</si>
  <si>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</si>
  <si>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</si>
  <si>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</si>
  <si>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</si>
  <si>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</si>
  <si>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</si>
  <si>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</si>
  <si>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</si>
  <si>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</si>
  <si>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</si>
  <si>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</si>
  <si>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</si>
  <si>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</si>
  <si>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</si>
  <si>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</si>
  <si>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</si>
  <si>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</si>
  <si>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</si>
  <si>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</si>
  <si>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</si>
  <si>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</si>
  <si>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</si>
  <si>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</si>
  <si>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</si>
  <si>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</si>
  <si>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</si>
  <si>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</si>
  <si>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</si>
  <si>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</si>
  <si>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</si>
  <si>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</si>
  <si>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</si>
  <si>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</si>
  <si>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</si>
  <si>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</si>
  <si>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</si>
  <si>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</si>
  <si>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</si>
  <si>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</si>
  <si>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</si>
  <si>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</si>
  <si>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</si>
  <si>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</si>
  <si>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</si>
  <si>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</si>
  <si>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</si>
  <si>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</si>
  <si>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</si>
  <si>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</si>
  <si>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</si>
  <si>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</si>
  <si>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</si>
  <si>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</si>
  <si>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</si>
  <si>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</si>
  <si>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</si>
  <si>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</si>
  <si>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</si>
  <si>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</si>
  <si>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</si>
  <si>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</si>
  <si>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</si>
  <si>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</si>
  <si>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</si>
  <si>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</si>
  <si>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</si>
  <si>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</si>
  <si>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</si>
  <si>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</si>
  <si>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</si>
  <si>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</si>
  <si>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</si>
  <si>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</si>
  <si>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</si>
  <si>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</si>
  <si>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</si>
  <si>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</si>
  <si>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</si>
  <si>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</si>
  <si>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</si>
  <si>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</si>
  <si>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</si>
  <si>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</si>
  <si>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</si>
  <si>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</si>
  <si>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</si>
  <si>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</si>
  <si>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</si>
  <si>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</si>
  <si>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</si>
  <si>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</si>
  <si>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</si>
  <si>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</si>
  <si>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</si>
  <si>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</si>
  <si>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</si>
  <si>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</si>
  <si>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</si>
  <si>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</si>
  <si>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</si>
  <si>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</si>
  <si>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</si>
  <si>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</si>
  <si>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</si>
  <si>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</si>
  <si>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</si>
  <si>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</si>
  <si>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</si>
  <si>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</si>
  <si>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</si>
  <si>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</si>
  <si>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</si>
  <si>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</si>
  <si>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</si>
  <si>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</si>
  <si>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</si>
  <si>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</si>
  <si>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</si>
  <si>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</si>
  <si>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</si>
  <si>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</si>
  <si>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</si>
  <si>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</si>
  <si>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</si>
  <si>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</si>
  <si>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</si>
  <si>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</si>
  <si>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</si>
  <si>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</si>
  <si>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</si>
  <si>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</si>
  <si>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</si>
  <si>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</si>
  <si>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</si>
  <si>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</si>
  <si>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</si>
  <si>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</si>
  <si>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</si>
  <si>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</si>
  <si>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</si>
  <si>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</si>
  <si>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</si>
  <si>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</si>
  <si>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</si>
  <si>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</si>
  <si>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</si>
  <si>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</si>
  <si>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</si>
  <si>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</si>
  <si>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</si>
  <si>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</si>
  <si>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</si>
  <si>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</si>
  <si>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</si>
  <si>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</si>
  <si>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</si>
  <si>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</si>
  <si>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</si>
  <si>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</si>
  <si>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</si>
  <si>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</si>
  <si>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</si>
  <si>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</si>
  <si>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</si>
  <si>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</si>
  <si>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</si>
  <si>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</si>
  <si>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</si>
  <si>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</si>
  <si>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</si>
  <si>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</si>
  <si>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</si>
  <si>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</si>
  <si>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</si>
  <si>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</si>
  <si>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</si>
  <si>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</si>
  <si>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</si>
  <si>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</si>
  <si>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</si>
  <si>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</si>
  <si>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</si>
  <si>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</si>
  <si>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</si>
  <si>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</si>
  <si>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</si>
  <si>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</si>
  <si>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</si>
  <si>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</si>
  <si>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</si>
  <si>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</si>
  <si>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</si>
  <si>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</si>
  <si>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</si>
  <si>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</si>
  <si>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</si>
  <si>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</si>
  <si>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</si>
  <si>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</si>
  <si>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</si>
  <si>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</si>
  <si>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</si>
  <si>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</si>
  <si>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</si>
  <si>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</si>
  <si>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</si>
  <si>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</si>
  <si>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</si>
  <si>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</si>
  <si>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</si>
  <si>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</si>
  <si>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</si>
  <si>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</si>
  <si>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</si>
  <si>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</si>
  <si>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</si>
  <si>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</si>
  <si>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</si>
  <si>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</si>
  <si>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</si>
  <si>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</si>
  <si>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</si>
  <si>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</si>
  <si>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</si>
  <si>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</si>
  <si>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</si>
  <si>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</si>
  <si>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</si>
  <si>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</si>
  <si>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</si>
  <si>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</si>
  <si>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</si>
  <si>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</si>
  <si>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</si>
  <si>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</si>
  <si>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</si>
  <si>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</si>
  <si>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</si>
  <si>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</si>
  <si>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</si>
  <si>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</si>
  <si>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</si>
  <si>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</si>
  <si>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</si>
  <si>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</si>
  <si>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</si>
  <si>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</si>
  <si>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</si>
  <si>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</si>
  <si>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</si>
  <si>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</si>
  <si>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</si>
  <si>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</si>
  <si>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</si>
  <si>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</si>
  <si>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</si>
  <si>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</si>
  <si>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</si>
  <si>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</si>
  <si>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</si>
  <si>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</si>
  <si>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</si>
  <si>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</si>
  <si>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</si>
  <si>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</si>
  <si>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</si>
  <si>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</si>
  <si>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</si>
  <si>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</si>
  <si>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</si>
  <si>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</si>
  <si>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</si>
  <si>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</si>
  <si>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</si>
  <si>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</si>
  <si>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</si>
  <si>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</si>
  <si>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</si>
  <si>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</si>
  <si>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</si>
  <si>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</si>
  <si>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</si>
  <si>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</si>
  <si>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</si>
  <si>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</si>
  <si>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</si>
  <si>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</si>
  <si>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</si>
  <si>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</si>
  <si>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</si>
  <si>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</si>
  <si>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</si>
  <si>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</si>
  <si>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</si>
  <si>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</si>
  <si>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</si>
  <si>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</si>
  <si>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</si>
  <si>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</si>
  <si>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</si>
  <si>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</si>
  <si>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</si>
  <si>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</si>
  <si>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</si>
  <si>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</si>
  <si>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</si>
  <si>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</si>
  <si>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</si>
  <si>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</si>
  <si>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</si>
  <si>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</si>
  <si>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</si>
  <si>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</si>
  <si>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</si>
  <si>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</si>
  <si>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</si>
  <si>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</si>
  <si>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</si>
  <si>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</si>
  <si>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</si>
  <si>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</si>
  <si>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</si>
  <si>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</si>
  <si>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</si>
  <si>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</si>
  <si>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</si>
  <si>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</si>
  <si>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</si>
  <si>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</si>
  <si>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</si>
  <si>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</si>
  <si>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</si>
  <si>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</si>
  <si>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</si>
  <si>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</si>
  <si>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</si>
  <si>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</si>
  <si>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</si>
  <si>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</si>
  <si>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</si>
  <si>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</si>
  <si>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</si>
  <si>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</si>
  <si>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</si>
  <si>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</si>
  <si>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</si>
  <si>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</si>
  <si>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</si>
  <si>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</si>
  <si>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</si>
  <si>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</si>
  <si>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</si>
  <si>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</si>
  <si>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</si>
  <si>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</si>
  <si>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</si>
  <si>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</si>
  <si>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</si>
  <si>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</si>
  <si>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</si>
  <si>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</si>
  <si>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</si>
  <si>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</si>
  <si>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</si>
  <si>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</si>
  <si>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</si>
  <si>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</si>
  <si>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</si>
  <si>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</si>
  <si>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</si>
  <si>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</si>
  <si>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</si>
  <si>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</si>
  <si>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</si>
  <si>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</si>
  <si>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</si>
  <si>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</si>
  <si>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</si>
  <si>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</si>
  <si>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</si>
  <si>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</si>
  <si>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</si>
  <si>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</si>
  <si>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</si>
  <si>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</si>
  <si>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</si>
  <si>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</si>
  <si>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</si>
  <si>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</si>
  <si>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</si>
  <si>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</si>
  <si>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</si>
  <si>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</si>
  <si>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</si>
  <si>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</si>
  <si>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</si>
  <si>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</si>
  <si>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</si>
  <si>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</si>
  <si>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</si>
  <si>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</si>
  <si>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</si>
  <si>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</si>
  <si>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</si>
  <si>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</si>
  <si>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</si>
  <si>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</si>
  <si>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</si>
  <si>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</si>
  <si>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</si>
  <si>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</si>
  <si>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</si>
  <si>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</si>
  <si>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</si>
  <si>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</si>
  <si>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</si>
  <si>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</si>
  <si>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</si>
  <si>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</si>
  <si>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</si>
  <si>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</si>
  <si>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</si>
  <si>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</si>
  <si>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</si>
  <si>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</si>
  <si>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</si>
  <si>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</si>
  <si>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</si>
  <si>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</si>
  <si>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</si>
  <si>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</si>
  <si>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</si>
  <si>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</si>
  <si>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</si>
  <si>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</si>
  <si>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</si>
  <si>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</si>
  <si>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</si>
  <si>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</si>
  <si>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</si>
  <si>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</si>
  <si>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</si>
  <si>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</si>
  <si>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</si>
  <si>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</si>
  <si>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</si>
  <si>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</si>
  <si>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</si>
  <si>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</si>
  <si>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</si>
  <si>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</si>
  <si>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</si>
  <si>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</si>
  <si>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</si>
  <si>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</si>
  <si>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</si>
  <si>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</si>
  <si>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</si>
  <si>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</si>
  <si>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</si>
  <si>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</si>
  <si>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</si>
  <si>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</si>
  <si>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</si>
  <si>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</si>
  <si>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</si>
  <si>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</si>
  <si>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</si>
  <si>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</si>
  <si>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</si>
  <si>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</si>
  <si>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</si>
  <si>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</si>
  <si>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</si>
  <si>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</si>
  <si>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</si>
  <si>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</si>
  <si>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</si>
  <si>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</si>
  <si>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</si>
  <si>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</si>
  <si>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</si>
  <si>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</si>
  <si>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</si>
  <si>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</si>
  <si>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</si>
  <si>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</si>
  <si>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</si>
  <si>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</si>
  <si>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</si>
  <si>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</si>
  <si>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</si>
  <si>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</si>
  <si>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</si>
  <si>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</si>
  <si>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</si>
  <si>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</si>
  <si>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</si>
  <si>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</si>
  <si>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</si>
  <si>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</si>
  <si>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</si>
  <si>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</si>
  <si>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</si>
  <si>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</si>
  <si>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</si>
  <si>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</si>
  <si>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</si>
  <si>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</si>
  <si>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</si>
  <si>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</si>
  <si>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</si>
  <si>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</si>
  <si>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</si>
  <si>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</si>
  <si>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</si>
  <si>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</si>
  <si>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</si>
  <si>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</si>
  <si>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</si>
  <si>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</si>
  <si>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</si>
  <si>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</si>
  <si>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</si>
  <si>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</si>
  <si>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</si>
  <si>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</si>
  <si>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</si>
  <si>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</si>
  <si>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</si>
  <si>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</si>
  <si>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</si>
  <si>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</si>
  <si>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</si>
  <si>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</si>
  <si>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</si>
  <si>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</si>
  <si>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</si>
  <si>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</si>
  <si>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</si>
  <si>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</si>
  <si>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</si>
  <si>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</si>
  <si>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</si>
  <si>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</si>
  <si>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</si>
  <si>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</si>
  <si>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</si>
  <si>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</si>
  <si>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</si>
  <si>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</si>
  <si>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</si>
  <si>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</si>
  <si>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</si>
  <si>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</si>
  <si>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</si>
  <si>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</si>
  <si>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</si>
  <si>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</si>
  <si>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</si>
  <si>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</si>
  <si>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</si>
  <si>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</si>
  <si>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</si>
  <si>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</si>
  <si>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</si>
  <si>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</si>
  <si>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</si>
  <si>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</si>
  <si>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</si>
  <si>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</si>
  <si>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</si>
  <si>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</si>
  <si>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</si>
  <si>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</si>
  <si>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</si>
  <si>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</si>
  <si>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</si>
  <si>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</si>
  <si>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</si>
  <si>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</si>
  <si>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</si>
  <si>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</si>
  <si>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</si>
  <si>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</si>
  <si>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</si>
  <si>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</si>
  <si>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</si>
  <si>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</si>
  <si>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</si>
  <si>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</si>
  <si>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</si>
  <si>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</si>
  <si>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</si>
  <si>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</si>
  <si>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</si>
  <si>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</si>
  <si>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</si>
  <si>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</si>
  <si>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</si>
  <si>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</si>
  <si>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</si>
  <si>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</si>
  <si>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</si>
  <si>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</si>
  <si>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</si>
  <si>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</si>
  <si>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</si>
  <si>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</si>
  <si>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</si>
  <si>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</si>
  <si>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</si>
  <si>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</si>
  <si>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</si>
  <si>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</si>
  <si>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</si>
  <si>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</si>
  <si>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</si>
  <si>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</si>
  <si>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</si>
  <si>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</si>
  <si>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</si>
  <si>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</si>
  <si>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</si>
  <si>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</si>
  <si>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</si>
  <si>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</si>
  <si>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</si>
  <si>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</si>
  <si>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</si>
  <si>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</si>
  <si>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</si>
  <si>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</si>
  <si>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</si>
  <si>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</si>
  <si>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</si>
  <si>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</si>
  <si>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</si>
  <si>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</si>
  <si>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</si>
  <si>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</si>
  <si>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</si>
  <si>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</si>
  <si>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</si>
  <si>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</si>
  <si>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</si>
  <si>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</si>
  <si>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</si>
  <si>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</si>
  <si>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</si>
  <si>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</si>
  <si>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</si>
  <si>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</si>
  <si>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</si>
  <si>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</si>
  <si>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</si>
  <si>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</si>
  <si>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</si>
  <si>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</si>
  <si>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</si>
  <si>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</si>
  <si>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</si>
  <si>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</si>
  <si>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</si>
  <si>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</si>
  <si>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</si>
  <si>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</si>
  <si>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</si>
  <si>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</si>
  <si>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</si>
  <si>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</si>
  <si>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</si>
  <si>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</si>
  <si>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</si>
  <si>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</si>
  <si>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</si>
  <si>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</si>
  <si>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</si>
  <si>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</si>
  <si>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</si>
  <si>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</si>
  <si>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</si>
  <si>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</si>
  <si>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</si>
  <si>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</si>
  <si>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</si>
  <si>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</si>
  <si>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</si>
  <si>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</si>
  <si>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</si>
  <si>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</si>
  <si>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</si>
  <si>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</si>
  <si>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</si>
  <si>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</si>
  <si>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</si>
  <si>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</si>
  <si>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</si>
  <si>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</si>
  <si>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</si>
  <si>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</si>
  <si>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</si>
  <si>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</si>
  <si>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</si>
  <si>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</si>
  <si>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</si>
  <si>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</si>
  <si>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</si>
  <si>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</si>
  <si>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</si>
  <si>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</si>
  <si>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</si>
  <si>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</si>
  <si>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</si>
  <si>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</si>
  <si>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</si>
  <si>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</si>
  <si>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</si>
  <si>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</si>
  <si>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</si>
  <si>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</si>
  <si>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</si>
  <si>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</si>
  <si>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</si>
  <si>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</si>
  <si>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</si>
  <si>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</si>
  <si>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</si>
  <si>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</si>
  <si>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</si>
  <si>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</si>
  <si>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</si>
  <si>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</si>
  <si>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</si>
  <si>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</si>
  <si>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</si>
  <si>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</si>
  <si>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</si>
  <si>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</si>
  <si>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</si>
  <si>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</si>
  <si>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</si>
  <si>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</si>
  <si>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</si>
  <si>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</si>
  <si>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</si>
  <si>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</si>
  <si>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</si>
  <si>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</si>
  <si>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</si>
  <si>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ETA 10 Mins</t>
  </si>
  <si>
    <t xml:space="preserve">NO PCM </t>
  </si>
  <si>
    <t>ETA 40 Mins</t>
  </si>
  <si>
    <t>PCM-20251209-00000920</t>
  </si>
  <si>
    <t xml:space="preserve">Critical </t>
  </si>
  <si>
    <t>ETA 50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</si>
  <si>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</si>
  <si>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</si>
  <si>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</si>
  <si>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</si>
  <si>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</si>
  <si>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</si>
  <si>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</si>
  <si>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</si>
  <si>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</si>
  <si>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</si>
  <si>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</si>
  <si>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30 min</t>
  </si>
  <si>
    <t>PCM-20251209-00000302</t>
  </si>
  <si>
    <t>ETA 35 KM</t>
  </si>
  <si>
    <t>PCM-20251209-00000683</t>
  </si>
  <si>
    <t>Restored by PG</t>
  </si>
  <si>
    <t>PCM-20251209-00000838</t>
  </si>
  <si>
    <t xml:space="preserve">ETA 70 min </t>
  </si>
  <si>
    <t xml:space="preserve">no PCM </t>
  </si>
  <si>
    <t>ETA 90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</si>
  <si>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</si>
  <si>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</si>
  <si>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</si>
  <si>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</si>
  <si>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</si>
  <si>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</si>
  <si>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</si>
  <si>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</si>
  <si>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</si>
  <si>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</si>
  <si>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</si>
  <si>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</si>
  <si>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</si>
  <si>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</si>
  <si>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</si>
  <si>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</si>
  <si>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</si>
  <si>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 xml:space="preserve">TE issue (Increased BER detected on the optical connection to Radio Module) alarm active , TE team facing access issue as Site MAK0741*Roof Top site and main door is locked, no one available there to secure access ,site located at *Charitable Society in Makkah Al-Mukarramah </t>
  </si>
  <si>
    <t>TT-20251209-00197, no PCM</t>
  </si>
  <si>
    <t>Team on the way 20 mins</t>
  </si>
  <si>
    <t>TT-20251209-00197</t>
  </si>
  <si>
    <t>Team at site TS</t>
  </si>
  <si>
    <t>PCM-20251209-00000828</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</si>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</sst>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9" dataDxfId="28" headerRowBorderDxfId="26" tableBorderDxfId="27">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3" totalsRowShown="0" headerRowDxfId="13" tableBorderDxfId="12">
  <autoFilter ref="A1:L38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J4" sqref="J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337.45479837962921</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4.6974305558251217E-2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5" t="s">
        <v>39111</v>
      </c>
      <c r="F4" s="125" t="s">
        <v>39111</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t="s">
        <v>39113</v>
      </c>
      <c r="B5" s="124" t="str">
        <f>IFERROR(VLOOKUP(D5,DB!A:K,11,0),"")</f>
        <v>R1</v>
      </c>
      <c r="C5" s="124">
        <v>2</v>
      </c>
      <c r="D5" s="56" t="s">
        <v>10249</v>
      </c>
      <c r="E5" s="123" t="s">
        <v>39114</v>
      </c>
      <c r="F5" s="122">
        <v>46000.396979166668</v>
      </c>
      <c r="G5" s="121">
        <f ca="1">IFERROR(NOW()-F5,"-")</f>
        <v>6.2451388876070268E-3</v>
      </c>
      <c r="H5" s="122">
        <v>46000.38517361111</v>
      </c>
      <c r="I5" s="124" t="str">
        <f>IFERROR(VLOOKUP(D5,DB!A:F,6,0),"")</f>
        <v>SCECO</v>
      </c>
      <c r="J5" s="124" t="str">
        <f>IFERROR(VLOOKUP(D5,DB!A:G,7,0),"")</f>
        <v>Vandalized</v>
      </c>
      <c r="K5" s="120" t="s">
        <v>39115</v>
      </c>
      <c r="L5" s="119" t="str">
        <f>IFERROR(VLOOKUP(D5,DB!A:I,9,0),"")</f>
        <v>Latis</v>
      </c>
    </row>
    <row r="6" spans="1:15" ht="15" customHeight="1">
      <c r="A6" s="125"/>
      <c r="B6" s="124" t="str">
        <f>IFERROR(VLOOKUP(D6,DB!A:K,11,0),"")</f>
        <v/>
      </c>
      <c r="C6" s="124"/>
      <c r="D6" s="56"/>
      <c r="E6" s="123"/>
      <c r="F6" s="122"/>
      <c r="G6" s="121">
        <f ca="1">IFERROR(NOW()-F6,"-")</f>
        <v>46000.403224305555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46000.403224305555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46000.403224305555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46000.403224305555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46000.403224305555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46000.403224305555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46000.403224305555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46000.403224305555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46000.403224305555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46000.403224305555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46000.403224305555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46000.403224305555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46000.403224305555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46000.403224305555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46000.403224305555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46000.403224305555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46000.403224305555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46000.403224305555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46000.403224305555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46000.403224305555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46000.403224305555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46000.403224305555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46000.403224305555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46000.403224305555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46000.403224305555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46000.403224305555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46000.403224305555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46000.403224305555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46000.403224305555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46000.403224305555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46000.403224305555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46000.403224305555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46000.403224305555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46000.403224305555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46000.403224305555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46000.403224305555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46000.403224305555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46000.403224305555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46000.403224305555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46000.403224305555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46000.403224305555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46000.403224305555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46000.403224305555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46000.403224305555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46000.403224305555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46000.403224305555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46000.403224305555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46000.403224305555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46000.403224305555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46000.403224305555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46000.403224305555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46000.403224305555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46000.403224305555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46000.403224305555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46000.403224305555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46000.403224305555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46000.403224305555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46000.403224305555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46000.403224305555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46000.403224305555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46000.403224305555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46000.403224305555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46000.403224305555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46000.403224305555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46000.403224305555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46000.403224305555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46000.403224305555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46000.403224305555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46000.403224305555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46000.403224305555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46000.403224305555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46000.403224305555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46000.403224305555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46000.403224305555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46000.403224305555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46000.403224305555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46000.403224305555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46000.403224305555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46000.403224305555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46000.403224305555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46000.403224305555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46000.403224305555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46000.403224305555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46000.403224305555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46000.403224305555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46000.403224305555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46000.403224305555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46000.403224305555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46000.403224305555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46000.403224305555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46000.403224305555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46000.403224305555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46000.403224305555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46000.403224305555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46000.403224305555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46000.403224305555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46000.403224305555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46000.403224305555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46000.403224305555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46000.403224305555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46000.403224305555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46000.403224305555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46000.403224305555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46000.403224305555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46000.403224305555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46000.403224305555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46000.403224305555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46000.403224305555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46000.403224305555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46000.403224305555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46000.403224305555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46000.403224305555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46000.403224305555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46000.403224305555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46000.403224305555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46000.403224305555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46000.403224305555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46000.403224305555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46000.403224305555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46000.403224305555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46000.403224305555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46000.403224305555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46000.403224305555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46000.403224305555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46000.403224305555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46000.403224305555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46000.403224305555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46000.403224305555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46000.403224305555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46000.403224305555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46000.403224305555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46000.403224305555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46000.403224305555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46000.403224305555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46000.403224305555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46000.403224305555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46000.403224305555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46000.403224305555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46000.403224305555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46000.403224305555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46000.403224305555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46000.403224305555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46000.403224305555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46000.403224305555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46000.403224305555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46000.403224305555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46000.403224305555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46000.403224305555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46000.403224305555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46000.403224305555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46000.403224305555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46000.403224305555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46000.403224305555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46000.403224305555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46000.403224305555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46000.403224305555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46000.403224305555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46000.403224305555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46000.403224305555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46000.403224305555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46000.403224305555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46000.403224305555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46000.403224305555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46000.403224305555</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17C0E7A9-5A64-4CA5-BE82-442FDD182175}"/>
    </customSheetView>
  </customSheetViews>
  <dataValidations count="2">
    <dataValidation allowBlank="1" showInputMessage="1" showErrorMessage="1" sqref="E1" xr:uid="{5DBA255D-CDD9-49FB-AD3C-AF70AB4EE696}"/>
    <dataValidation type="list" allowBlank="1" showInputMessage="1" showErrorMessage="1" sqref="E2:E3 E5: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39116</v>
      </c>
      <c r="B2" s="58" t="s">
        <v>27</v>
      </c>
      <c r="C2" s="58">
        <v>1</v>
      </c>
      <c r="D2" s="58" t="s">
        <v>19608</v>
      </c>
      <c r="E2" s="81" t="s">
        <v>39109</v>
      </c>
      <c r="F2" s="71">
        <v>45322.056979166664</v>
      </c>
      <c r="G2" s="72" t="s">
        <v>39117</v>
      </c>
      <c r="H2" s="83">
        <v>45322.050729166665</v>
      </c>
      <c r="I2" s="58" t="s">
        <v>88</v>
      </c>
      <c r="J2" s="58" t="s">
        <v>65</v>
      </c>
      <c r="K2" s="82" t="s">
        <v>39118</v>
      </c>
      <c r="L2" s="58" t="s">
        <v>8215</v>
      </c>
    </row>
    <row r="3" spans="1:12" ht="31.5" customHeight="1">
      <c r="A3" s="58" t="s">
        <v>39119</v>
      </c>
      <c r="B3" s="58" t="str">
        <f>IFERROR(VLOOKUP(D3,DB!A:K,11,0),"")</f>
        <v>R2</v>
      </c>
      <c r="C3" s="58">
        <v>1</v>
      </c>
      <c r="D3" s="58" t="s">
        <v>25669</v>
      </c>
      <c r="E3" s="81" t="s">
        <v>39106</v>
      </c>
      <c r="F3" s="71">
        <v>45824.999837962961</v>
      </c>
      <c r="G3" s="72">
        <f t="shared" ref="G3" ca="1" si="0">IFERROR(NOW()-F3,"-")</f>
        <v>175.40338634259388</v>
      </c>
      <c r="H3" s="71">
        <v>45824.993587962963</v>
      </c>
      <c r="I3" s="58" t="str">
        <f>IFERROR(VLOOKUP(D3,DB!A:F,6,0),"")</f>
        <v>Generator-SG</v>
      </c>
      <c r="J3" s="58" t="str">
        <f>IFERROR(VLOOKUP(D3,DB!A:G,7,0),"")</f>
        <v>Good</v>
      </c>
      <c r="K3" s="82" t="s">
        <v>39120</v>
      </c>
      <c r="L3" s="58" t="str">
        <f>IFERROR(VLOOKUP(D3,DB!A:I,9,0),"")</f>
        <v>Latis</v>
      </c>
    </row>
    <row r="4" spans="1:12" ht="31.5" customHeight="1">
      <c r="A4" s="96" t="s">
        <v>39121</v>
      </c>
      <c r="B4" s="18" t="str">
        <f>IFERROR(VLOOKUP(D4,DB!A:K,11,0),"")</f>
        <v>R2</v>
      </c>
      <c r="C4" s="18">
        <v>1</v>
      </c>
      <c r="D4" s="18" t="s">
        <v>17800</v>
      </c>
      <c r="E4" s="81" t="s">
        <v>39106</v>
      </c>
      <c r="F4" s="97">
        <v>45984.387418981481</v>
      </c>
      <c r="G4" s="98">
        <f ca="1">IFERROR(NOW()-F4,"-")</f>
        <v>16.015805324073881</v>
      </c>
      <c r="H4" s="97">
        <v>45984.381168981483</v>
      </c>
      <c r="I4" s="18" t="str">
        <f>IFERROR(VLOOKUP(D4,DB!A:F,6,0),"")</f>
        <v>SCECO</v>
      </c>
      <c r="J4" s="18" t="str">
        <f>IFERROR(VLOOKUP(D4,DB!A:G,7,0),"")</f>
        <v>Vandalized</v>
      </c>
      <c r="K4" s="19" t="s">
        <v>39122</v>
      </c>
      <c r="L4" s="18" t="str">
        <f>IFERROR(VLOOKUP(D4,DB!A:I,9,0),"")</f>
        <v>Latis</v>
      </c>
    </row>
    <row r="5" spans="1:12" s="151" customFormat="1" ht="31.5" customHeight="1">
      <c r="A5" s="152" t="s">
        <v>39123</v>
      </c>
      <c r="B5" s="58" t="str">
        <f>IFERROR(VLOOKUP(D5,DB!A:K,11,0),"")</f>
        <v>R2</v>
      </c>
      <c r="C5" s="58">
        <v>1</v>
      </c>
      <c r="D5" s="58" t="s">
        <v>22828</v>
      </c>
      <c r="E5" s="81" t="s">
        <v>39124</v>
      </c>
      <c r="F5" s="71">
        <v>45997.355381944442</v>
      </c>
      <c r="G5" s="72">
        <f ca="1">IFERROR(NOW()-F5,"-")</f>
        <v>3.0478423611129983</v>
      </c>
      <c r="H5" s="71">
        <v>45997.339432870373</v>
      </c>
      <c r="I5" s="58" t="str">
        <f>IFERROR(VLOOKUP(D5,DB!A:F,6,0),"")</f>
        <v>SCECO</v>
      </c>
      <c r="J5" s="58" t="str">
        <f>IFERROR(VLOOKUP(D5,DB!A:G,7,0),"")</f>
        <v>Dead</v>
      </c>
      <c r="K5" s="82" t="s">
        <v>39125</v>
      </c>
      <c r="L5" s="58" t="str">
        <f>IFERROR(VLOOKUP(D5,DB!A:I,9,0),"")</f>
        <v>Latis</v>
      </c>
    </row>
    <row r="6" spans="1:12" ht="31.5" customHeight="1">
      <c r="A6" s="96" t="s">
        <v>39126</v>
      </c>
      <c r="B6" s="18" t="str">
        <f>IFERROR(VLOOKUP(D6,DB!A:K,11,0),"")</f>
        <v>R2</v>
      </c>
      <c r="C6" s="18">
        <v>2</v>
      </c>
      <c r="D6" s="18" t="s">
        <v>38875</v>
      </c>
      <c r="E6" s="81" t="s">
        <v>39124</v>
      </c>
      <c r="F6" s="97">
        <v>45999.823900462965</v>
      </c>
      <c r="G6" s="98">
        <f ca="1">IFERROR(NOW()-F6,"-")</f>
        <v>0.57932384259038372</v>
      </c>
      <c r="H6" s="153">
        <v>45999.78429398148</v>
      </c>
      <c r="I6" s="18" t="str">
        <f>IFERROR(VLOOKUP(D6,DB!A:F,6,0),"")</f>
        <v>Power cube</v>
      </c>
      <c r="J6" s="18" t="str">
        <f>IFERROR(VLOOKUP(D6,DB!A:G,7,0),"")</f>
        <v>In progress+No BB Design</v>
      </c>
      <c r="K6" s="82" t="s">
        <v>39127</v>
      </c>
      <c r="L6" s="18" t="str">
        <f>IFERROR(VLOOKUP(D6,DB!A:I,9,0),"")</f>
        <v>Latis</v>
      </c>
    </row>
    <row r="7" spans="1:12" ht="31.5" hidden="1" customHeight="1">
      <c r="A7" s="96" t="s">
        <v>39128</v>
      </c>
      <c r="B7" s="18" t="str">
        <f>IFERROR(VLOOKUP(D7,DB!A:K,11,0),"")</f>
        <v>R2</v>
      </c>
      <c r="C7" s="18">
        <v>1</v>
      </c>
      <c r="D7" s="18" t="s">
        <v>25622</v>
      </c>
      <c r="E7" s="81" t="s">
        <v>39106</v>
      </c>
      <c r="F7" s="97">
        <v>46000.122094907405</v>
      </c>
      <c r="G7" s="98">
        <f ca="1">IFERROR(NOW()-F7,"-")</f>
        <v>0.28112939815036952</v>
      </c>
      <c r="H7" s="97">
        <v>46000.116273148145</v>
      </c>
      <c r="I7" s="18" t="str">
        <f>IFERROR(VLOOKUP(D7,DB!A:F,6,0),"")</f>
        <v>SCECO</v>
      </c>
      <c r="J7" s="18" t="str">
        <f>IFERROR(VLOOKUP(D7,DB!A:G,7,0),"")</f>
        <v>Dead</v>
      </c>
      <c r="K7" s="19" t="s">
        <v>39129</v>
      </c>
      <c r="L7" s="18" t="str">
        <f>IFERROR(VLOOKUP(D7,DB!A:I,9,0),"")</f>
        <v>Latis</v>
      </c>
    </row>
    <row r="8" spans="1:12" ht="31.5" customHeight="1">
      <c r="A8" s="96" t="s">
        <v>39130</v>
      </c>
      <c r="B8" s="18" t="str">
        <f>IFERROR(VLOOKUP(D8,DB!A:K,11,0),"")</f>
        <v>R2</v>
      </c>
      <c r="C8" s="18">
        <v>1</v>
      </c>
      <c r="D8" s="18" t="s">
        <v>22354</v>
      </c>
      <c r="E8" s="81" t="s">
        <v>39106</v>
      </c>
      <c r="F8" s="97">
        <v>46000.293969907405</v>
      </c>
      <c r="G8" s="98">
        <f ca="1">IFERROR(NOW()-F8,"-")</f>
        <v>0.10925439815036952</v>
      </c>
      <c r="H8" s="97">
        <v>46000.288819444446</v>
      </c>
      <c r="I8" s="18" t="str">
        <f>IFERROR(VLOOKUP(D8,DB!A:F,6,0),"")</f>
        <v>SCECO</v>
      </c>
      <c r="J8" s="18" t="str">
        <f>IFERROR(VLOOKUP(D8,DB!A:G,7,0),"")</f>
        <v>Dead</v>
      </c>
      <c r="K8" s="19" t="s">
        <v>39131</v>
      </c>
      <c r="L8" s="18" t="str">
        <f>IFERROR(VLOOKUP(D8,DB!A:I,9,0),"")</f>
        <v>Latis</v>
      </c>
    </row>
    <row r="9" spans="1:12" ht="31.5" customHeight="1">
      <c r="A9" s="96" t="s">
        <v>39132</v>
      </c>
      <c r="B9" s="18" t="str">
        <f>IFERROR(VLOOKUP(D9,DB!A:K,11,0),"")</f>
        <v>R2</v>
      </c>
      <c r="C9" s="18">
        <v>2</v>
      </c>
      <c r="D9" s="18" t="s">
        <v>24611</v>
      </c>
      <c r="E9" s="81" t="s">
        <v>39106</v>
      </c>
      <c r="F9" s="97">
        <v>46000.368263888886</v>
      </c>
      <c r="G9" s="98">
        <f ca="1">IFERROR(NOW()-F9,"-")</f>
        <v>3.4960416669491678E-2</v>
      </c>
      <c r="H9" s="97">
        <v>46000.362013888887</v>
      </c>
      <c r="I9" s="18" t="str">
        <f>IFERROR(VLOOKUP(D9,DB!A:F,6,0),"")</f>
        <v>SCECO</v>
      </c>
      <c r="J9" s="18" t="str">
        <f>IFERROR(VLOOKUP(D9,DB!A:G,7,0),"")</f>
        <v>Dead</v>
      </c>
      <c r="K9" s="19" t="s">
        <v>39133</v>
      </c>
      <c r="L9" s="18" t="str">
        <f>IFERROR(VLOOKUP(D9,DB!A:I,9,0),"")</f>
        <v>Latis</v>
      </c>
    </row>
    <row r="10" spans="1:12" ht="31.5" customHeight="1">
      <c r="A10" s="96" t="s">
        <v>39134</v>
      </c>
      <c r="B10" s="18" t="str">
        <f>IFERROR(VLOOKUP(D10,DB!A:K,11,0),"")</f>
        <v>R2</v>
      </c>
      <c r="C10" s="18">
        <v>1</v>
      </c>
      <c r="D10" s="18" t="s">
        <v>24651</v>
      </c>
      <c r="E10" s="81"/>
      <c r="F10" s="97"/>
      <c r="G10" s="98">
        <f ca="1">IFERROR(NOW()-F10,"-")</f>
        <v>46000.403224305555</v>
      </c>
      <c r="H10" s="97">
        <v>46000.361979166664</v>
      </c>
      <c r="I10" s="18" t="str">
        <f>IFERROR(VLOOKUP(D10,DB!A:F,6,0),"")</f>
        <v>SCECO</v>
      </c>
      <c r="J10" s="18" t="str">
        <f>IFERROR(VLOOKUP(D10,DB!A:G,7,0),"")</f>
        <v>Dead</v>
      </c>
      <c r="K10" s="19" t="s">
        <v>39135</v>
      </c>
      <c r="L10" s="18" t="str">
        <f>IFERROR(VLOOKUP(D10,DB!A:I,9,0),"")</f>
        <v>Latis</v>
      </c>
    </row>
    <row r="11" spans="1:12" ht="31.5" customHeight="1">
      <c r="A11" s="96"/>
      <c r="B11" s="18" t="str">
        <f>IFERROR(VLOOKUP(D11,DB!A:K,11,0),"")</f>
        <v/>
      </c>
      <c r="C11" s="18"/>
      <c r="D11" s="18"/>
      <c r="E11" s="81"/>
      <c r="F11" s="97"/>
      <c r="G11" s="98">
        <f ca="1">IFERROR(NOW()-F11,"-")</f>
        <v>46000.403224305555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46000.403224305555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46000.403224305555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46000.403224305555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46000.403224305555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46000.403224305555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46000.403224305555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46000.403224305555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46000.403224305555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46000.403224305555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46000.403224305555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46000.403224305555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46000.403224305555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46000.403224305555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46000.403224305555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46000.403224305555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46000.403224305555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46000.403224305555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46000.403224305555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46000.403224305555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46000.403224305555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46000.403224305555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46000.403224305555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46000.403224305555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46000.403224305555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46000.403224305555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46000.403224305555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46000.403224305555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46000.403224305555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46000.403224305555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46000.403224305555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46000.403224305555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46000.403224305555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46000.403224305555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46000.403224305555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46000.403224305555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46000.403224305555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46000.403224305555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46000.403224305555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46000.403224305555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46000.403224305555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46000.403224305555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46000.403224305555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46000.403224305555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46000.403224305555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46000.403224305555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46000.403224305555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46000.403224305555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46000.403224305555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46000.403224305555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46000.403224305555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46000.403224305555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46000.403224305555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46000.403224305555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46000.403224305555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46000.403224305555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46000.403224305555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46000.403224305555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46000.403224305555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46000.403224305555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46000.403224305555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46000.403224305555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46000.403224305555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46000.403224305555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46000.403224305555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46000.403224305555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46000.403224305555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46000.403224305555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46000.403224305555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46000.403224305555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46000.403224305555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46000.403224305555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46000.403224305555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46000.403224305555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46000.403224305555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46000.403224305555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46000.403224305555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46000.403224305555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46000.403224305555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46000.403224305555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46000.403224305555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46000.403224305555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46000.403224305555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46000.403224305555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46000.403224305555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46000.403224305555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46000.403224305555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46000.403224305555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46000.403224305555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46000.403224305555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46000.403224305555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46000.403224305555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46000.403224305555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46000.403224305555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46000.403224305555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46000.403224305555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46000.403224305555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46000.403224305555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46000.403224305555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46000.403224305555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46000.403224305555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46000.403224305555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46000.403224305555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46000.403224305555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46000.403224305555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46000.403224305555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46000.403224305555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46000.403224305555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46000.403224305555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46000.403224305555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46000.403224305555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46000.403224305555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46000.403224305555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46000.403224305555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46000.403224305555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46000.403224305555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46000.403224305555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46000.403224305555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46000.403224305555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46000.403224305555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46000.403224305555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46000.403224305555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46000.403224305555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46000.403224305555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46000.403224305555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46000.403224305555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46000.403224305555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46000.403224305555</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46000.403224305555</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46000.403224305555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46000.403224305555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46000.403224305555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46000.403224305555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46000.403224305555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46000.403224305555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46000.403224305555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46000.403224305555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46000.403224305555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46000.403224305555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46000.403224305555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46000.403224305555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46000.403224305555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46000.403224305555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46000.403224305555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46000.403224305555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46000.403224305555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46000.403224305555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46000.403224305555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46000.403224305555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46000.403224305555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46000.403224305555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46000.403224305555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46000.403224305555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46000.403224305555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46000.403224305555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46000.403224305555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46000.403224305555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46000.403224305555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46000.403224305555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46000.403224305555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46000.403224305555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46000.403224305555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46000.403224305555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46000.403224305555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46000.403224305555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46000.403224305555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46000.403224305555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46000.403224305555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46000.403224305555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46000.403224305555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46000.403224305555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46000.403224305555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46000.403224305555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46000.403224305555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46000.403224305555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46000.403224305555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46000.403224305555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46000.403224305555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46000.403224305555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46000.403224305555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46000.403224305555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46000.403224305555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46000.403224305555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46000.403224305555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46000.403224305555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46000.403224305555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46000.403224305555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46000.403224305555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46000.403224305555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46000.403224305555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46000.403224305555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46000.403224305555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46000.403224305555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46000.403224305555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46000.403224305555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46000.403224305555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46000.403224305555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46000.403224305555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46000.403224305555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46000.403224305555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46000.403224305555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46000.403224305555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46000.403224305555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46000.403224305555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46000.403224305555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46000.403224305555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46000.403224305555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46000.403224305555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46000.403224305555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46000.403224305555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46000.403224305555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46000.403224305555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46000.403224305555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46000.403224305555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46000.403224305555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46000.403224305555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46000.403224305555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46000.403224305555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46000.403224305555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46000.403224305555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46000.403224305555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46000.403224305555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46000.403224305555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46000.403224305555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46000.403224305555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46000.403224305555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46000.403224305555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46000.403224305555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46000.403224305555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46000.403224305555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46000.403224305555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46000.403224305555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46000.403224305555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46000.403224305555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46000.403224305555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46000.403224305555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46000.403224305555</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46000.403224305555</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46000.403224305555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46000.403224305555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46000.403224305555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46000.403224305555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46000.403224305555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46000.403224305555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46000.403224305555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46000.403224305555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46000.403224305555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46000.403224305555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46000.403224305555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46000.403224305555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46000.403224305555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46000.403224305555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46000.403224305555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46000.403224305555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46000.403224305555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46000.403224305555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46000.403224305555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46000.403224305555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46000.403224305555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46000.403224305555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46000.403224305555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46000.403224305555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46000.403224305555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46000.403224305555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46000.403224305555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46000.403224305555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46000.403224305555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46000.403224305555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46000.403224305555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46000.403224305555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46000.403224305555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46000.403224305555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46000.403224305555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46000.403224305555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46000.403224305555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46000.403224305555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46000.403224305555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46000.403224305555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46000.403224305555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46000.403224305555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46000.403224305555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46000.403224305555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46000.403224305555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46000.403224305555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46000.403224305555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46000.403224305555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46000.403224305555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46000.403224305555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46000.403224305555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46000.403224305555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46000.403224305555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46000.403224305555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46000.403224305555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46000.403224305555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46000.403224305555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46000.403224305555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46000.403224305555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46000.403224305555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46000.403224305555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46000.403224305555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46000.403224305555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46000.403224305555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46000.403224305555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46000.403224305555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46000.403224305555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46000.403224305555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46000.403224305555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46000.403224305555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46000.403224305555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46000.403224305555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46000.403224305555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46000.403224305555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46000.403224305555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46000.403224305555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46000.403224305555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46000.403224305555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46000.403224305555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46000.403224305555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46000.403224305555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46000.403224305555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46000.403224305555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46000.403224305555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46000.403224305555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46000.403224305555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46000.403224305555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46000.403224305555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46000.403224305555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46000.403224305555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46000.403224305555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46000.403224305555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46000.403224305555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46000.403224305555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46000.403224305555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46000.403224305555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46000.403224305555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46000.403224305555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46000.403224305555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46000.403224305555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46000.403224305555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46000.403224305555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46000.403224305555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46000.403224305555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46000.403224305555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46000.403224305555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46000.403224305555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46000.403224305555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46000.403224305555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46000.403224305555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46000.403224305555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46000.403224305555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46000.403224305555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46000.403224305555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46000.403224305555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46000.403224305555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46000.403224305555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46000.403224305555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46000.403224305555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46000.403224305555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46000.403224305555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46000.403224305555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46000.403224305555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46000.403224305555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46000.403224305555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46000.403224305555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46000.403224305555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46000.403224305555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46000.403224305555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46000.403224305555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46000.403224305555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46000.403224305555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46000.403224305555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46000.403224305555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46000.403224305555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46000.403224305555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46000.403224305555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46000.403224305555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46000.403224305555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46000.403224305555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46000.403224305555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46000.403224305555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46000.403224305555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46000.403224305555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46000.403224305555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46000.403224305555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46000.403224305555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46000.403224305555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46000.403224305555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46000.403224305555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46000.403224305555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46000.403224305555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46000.403224305555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46000.403224305555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46000.403224305555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46000.403224305555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46000.403224305555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46000.403224305555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46000.403224305555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46000.403224305555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46000.403224305555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46000.403224305555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46000.403224305555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46000.403224305555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46000.403224305555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46000.403224305555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46000.403224305555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46000.403224305555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46000.403224305555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46000.403224305555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46000.403224305555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46000.403224305555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46000.403224305555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46000.403224305555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46000.403224305555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46000.403224305555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46000.403224305555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46000.403224305555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46000.403224305555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46000.403224305555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46000.403224305555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46000.403224305555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46000.403224305555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46000.403224305555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46000.403224305555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46000.403224305555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46000.403224305555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46000.403224305555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46000.403224305555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46000.403224305555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46000.403224305555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46000.403224305555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46000.403224305555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46000.403224305555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46000.403224305555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46000.403224305555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46000.403224305555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46000.403224305555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46000.403224305555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46000.403224305555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46000.403224305555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46000.403224305555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46000.403224305555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46000.403224305555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46000.403224305555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46000.403224305555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46000.403224305555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46000.403224305555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46000.403224305555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46000.403224305555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46000.403224305555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46000.403224305555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46000.403224305555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46000.403224305555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46000.403224305555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46000.403224305555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46000.403224305555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46000.403224305555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46000.403224305555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46000.403224305555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46000.403224305555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46000.403224305555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46000.403224305555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46000.403224305555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46000.403224305555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46000.403224305555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46000.403224305555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46000.403224305555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46000.403224305555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46000.403224305555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46000.403224305555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46000.403224305555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46000.403224305555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46000.403224305555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46000.403224305555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46000.403224305555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46000.403224305555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46000.403224305555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46000.403224305555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46000.403224305555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46000.403224305555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46000.403224305555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46000.403224305555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46000.403224305555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46000.403224305555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46000.403224305555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46000.403224305555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46000.403224305555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46000.403224305555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46000.403224305555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46000.403224305555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46000.403224305555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46000.403224305555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46000.403224305555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46000.403224305555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46000.403224305555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46000.403224305555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46000.403224305555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46000.403224305555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46000.403224305555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46000.403224305555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46000.403224305555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46000.403224305555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46000.403224305555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46000.403224305555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46000.403224305555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46000.403224305555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46000.403224305555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46000.403224305555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46000.403224305555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46000.403224305555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46000.403224305555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46000.403224305555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46000.403224305555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46000.403224305555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46000.403224305555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46000.403224305555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46000.403224305555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46000.403224305555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46000.403224305555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46000.403224305555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46000.403224305555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46000.403224305555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46000.403224305555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46000.403224305555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46000.403224305555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46000.403224305555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46000.403224305555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46000.403224305555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46000.403224305555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46000.403224305555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46000.403224305555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46000.403224305555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46000.403224305555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46000.403224305555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46000.403224305555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46000.403224305555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46000.403224305555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46000.403224305555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46000.403224305555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46000.403224305555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46000.403224305555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46000.403224305555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46000.403224305555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46000.403224305555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46000.403224305555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46000.403224305555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46000.403224305555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46000.403224305555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46000.403224305555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46000.403224305555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46000.403224305555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46000.403224305555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46000.403224305555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46000.403224305555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46000.403224305555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46000.403224305555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46000.403224305555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46000.403224305555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46000.403224305555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46000.403224305555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46000.403224305555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46000.403224305555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46000.403224305555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46000.403224305555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46000.403224305555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46000.403224305555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46000.403224305555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46000.403224305555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46000.403224305555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46000.403224305555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46000.403224305555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46000.403224305555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46000.403224305555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46000.403224305555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46000.403224305555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46000.403224305555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46000.403224305555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46000.403224305555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46000.403224305555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46000.403224305555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46000.403224305555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46000.403224305555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46000.403224305555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46000.403224305555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46000.403224305555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46000.403224305555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46000.403224305555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46000.403224305555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46000.403224305555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46000.403224305555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46000.403224305555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46000.403224305555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46000.403224305555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46000.403224305555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46000.403224305555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46000.403224305555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46000.403224305555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46000.403224305555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46000.403224305555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46000.403224305555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46000.403224305555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46000.403224305555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46000.403224305555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46000.403224305555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46000.403224305555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46000.403224305555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46000.403224305555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46000.403224305555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46000.403224305555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46000.403224305555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46000.403224305555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46000.403224305555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46000.403224305555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46000.403224305555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46000.403224305555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46000.403224305555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46000.403224305555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46000.403224305555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46000.403224305555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46000.403224305555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46000.403224305555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46000.403224305555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46000.403224305555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46000.403224305555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46000.403224305555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46000.403224305555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46000.403224305555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46000.403224305555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46000.403224305555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46000.403224305555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46000.403224305555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46000.403224305555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46000.403224305555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46000.403224305555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46000.403224305555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46000.403224305555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46000.403224305555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46000.403224305555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46000.403224305555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46000.403224305555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46000.403224305555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46000.403224305555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46000.403224305555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46000.403224305555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46000.403224305555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46000.403224305555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46000.403224305555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46000.403224305555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46000.403224305555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46000.403224305555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46000.403224305555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46000.403224305555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46000.403224305555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46000.403224305555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46000.403224305555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46000.403224305555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46000.403224305555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46000.403224305555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46000.403224305555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46000.403224305555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46000.403224305555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46000.403224305555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46000.403224305555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46000.403224305555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46000.403224305555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46000.403224305555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46000.403224305555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46000.403224305555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46000.403224305555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46000.403224305555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46000.403224305555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46000.403224305555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46000.403224305555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46000.403224305555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46000.403224305555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46000.403224305555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46000.403224305555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46000.403224305555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46000.403224305555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46000.403224305555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46000.403224305555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46000.403224305555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46000.403224305555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46000.403224305555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46000.403224305555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46000.403224305555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46000.403224305555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46000.403224305555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46000.403224305555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46000.403224305555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46000.403224305555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46000.403224305555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46000.403224305555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46000.403224305555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46000.403224305555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46000.403224305555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46000.403224305555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46000.403224305555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46000.403224305555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46000.403224305555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46000.403224305555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46000.403224305555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46000.403224305555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46000.403224305555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46000.403224305555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46000.403224305555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46000.403224305555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46000.403224305555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46000.403224305555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46000.403224305555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46000.403224305555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46000.403224305555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46000.403224305555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46000.403224305555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46000.403224305555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46000.403224305555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46000.403224305555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46000.403224305555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46000.403224305555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46000.403224305555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46000.403224305555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46000.403224305555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46000.403224305555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46000.403224305555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46000.403224305555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46000.403224305555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46000.403224305555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46000.403224305555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46000.403224305555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46000.403224305555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46000.403224305555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46000.403224305555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46000.403224305555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46000.403224305555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46000.403224305555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46000.403224305555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46000.403224305555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46000.403224305555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46000.403224305555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46000.403224305555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46000.403224305555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46000.403224305555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46000.403224305555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46000.403224305555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46000.403224305555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46000.403224305555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46000.403224305555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46000.403224305555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46000.403224305555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46000.403224305555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46000.403224305555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46000.403224305555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46000.403224305555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46000.403224305555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46000.403224305555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46000.403224305555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46000.403224305555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46000.403224305555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46000.403224305555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46000.403224305555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46000.403224305555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46000.403224305555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46000.403224305555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46000.403224305555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46000.403224305555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46000.403224305555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46000.403224305555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46000.403224305555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46000.403224305555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46000.403224305555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46000.403224305555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46000.403224305555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46000.403224305555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46000.403224305555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46000.403224305555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46000.403224305555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46000.403224305555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46000.403224305555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46000.403224305555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46000.403224305555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46000.403224305555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46000.403224305555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46000.403224305555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46000.403224305555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46000.403224305555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46000.403224305555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46000.403224305555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46000.403224305555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46000.403224305555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46000.403224305555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46000.403224305555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46000.403224305555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46000.403224305555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46000.403224305555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46000.403224305555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46000.403224305555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46000.403224305555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46000.403224305555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46000.403224305555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46000.403224305555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46000.403224305555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46000.403224305555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46000.403224305555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46000.403224305555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46000.403224305555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46000.403224305555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46000.403224305555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46000.403224305555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46000.403224305555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46000.403224305555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46000.403224305555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46000.403224305555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46000.403224305555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46000.403224305555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46000.403224305555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46000.403224305555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46000.403224305555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46000.403224305555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46000.403224305555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46000.403224305555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46000.403224305555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46000.403224305555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46000.403224305555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46000.403224305555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46000.403224305555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46000.403224305555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46000.403224305555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46000.403224305555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46000.403224305555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46000.403224305555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46000.403224305555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46000.403224305555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46000.403224305555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46000.403224305555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46000.403224305555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46000.403224305555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46000.403224305555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46000.403224305555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46000.403224305555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46000.403224305555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46000.403224305555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46000.403224305555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46000.403224305555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46000.403224305555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46000.403224305555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46000.403224305555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46000.403224305555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46000.403224305555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46000.403224305555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46000.403224305555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46000.403224305555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46000.403224305555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46000.403224305555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46000.403224305555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46000.403224305555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46000.403224305555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46000.403224305555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46000.403224305555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46000.403224305555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46000.403224305555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46000.403224305555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46000.403224305555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46000.403224305555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46000.403224305555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46000.403224305555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46000.403224305555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46000.403224305555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46000.403224305555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46000.403224305555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46000.403224305555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46000.403224305555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46000.403224305555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46000.403224305555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46000.403224305555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46000.403224305555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46000.403224305555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46000.403224305555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46000.403224305555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46000.403224305555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46000.403224305555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46000.403224305555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46000.403224305555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46000.403224305555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46000.403224305555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46000.403224305555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46000.403224305555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46000.403224305555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46000.403224305555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46000.403224305555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46000.403224305555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46000.403224305555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46000.403224305555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46000.403224305555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46000.403224305555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46000.403224305555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46000.403224305555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46000.403224305555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46000.403224305555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46000.403224305555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46000.403224305555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46000.403224305555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46000.403224305555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46000.403224305555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46000.403224305555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46000.403224305555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46000.403224305555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46000.403224305555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46000.403224305555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46000.403224305555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46000.403224305555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46000.403224305555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46000.403224305555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46000.403224305555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46000.403224305555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46000.403224305555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46000.403224305555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46000.403224305555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46000.403224305555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46000.403224305555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46000.403224305555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46000.403224305555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46000.403224305555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46000.403224305555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46000.403224305555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46000.403224305555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46000.403224305555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46000.403224305555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46000.403224305555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46000.403224305555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46000.403224305555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46000.403224305555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46000.403224305555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46000.403224305555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46000.403224305555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46000.403224305555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46000.403224305555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46000.403224305555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46000.403224305555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46000.403224305555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46000.403224305555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46000.403224305555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46000.403224305555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46000.403224305555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46000.403224305555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46000.403224305555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46000.403224305555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46000.403224305555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46000.403224305555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46000.403224305555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46000.403224305555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46000.403224305555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46000.403224305555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46000.403224305555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46000.403224305555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46000.403224305555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46000.403224305555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46000.403224305555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46000.403224305555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46000.403224305555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46000.403224305555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46000.403224305555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46000.403224305555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46000.403224305555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46000.403224305555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46000.403224305555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46000.403224305555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46000.403224305555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46000.403224305555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46000.403224305555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46000.403224305555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46000.403224305555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46000.403224305555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46000.403224305555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46000.403224305555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46000.403224305555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46000.403224305555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46000.403224305555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46000.403224305555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46000.403224305555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46000.403224305555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46000.403224305555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46000.403224305555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46000.403224305555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46000.403224305555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46000.403224305555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46000.403224305555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46000.403224305555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46000.403224305555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46000.403224305555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46000.403224305555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46000.403224305555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46000.403224305555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46000.403224305555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46000.403224305555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46000.403224305555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46000.403224305555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46000.403224305555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46000.403224305555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46000.403224305555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46000.403224305555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46000.403224305555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46000.403224305555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46000.403224305555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46000.403224305555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46000.403224305555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46000.403224305555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46000.403224305555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46000.403224305555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46000.403224305555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46000.403224305555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46000.403224305555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46000.403224305555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46000.403224305555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46000.403224305555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46000.403224305555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46000.403224305555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46000.403224305555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46000.403224305555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46000.403224305555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46000.403224305555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46000.403224305555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46000.403224305555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46000.403224305555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46000.403224305555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46000.403224305555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46000.403224305555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46000.403224305555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46000.403224305555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46000.403224305555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46000.403224305555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46000.403224305555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46000.403224305555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46000.403224305555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46000.403224305555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46000.403224305555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46000.403224305555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46000.403224305555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46000.403224305555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46000.403224305555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46000.403224305555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46000.403224305555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46000.403224305555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46000.403224305555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46000.403224305555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46000.403224305555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46000.403224305555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46000.403224305555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46000.403224305555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46000.403224305555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46000.403224305555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46000.403224305555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46000.403224305555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46000.403224305555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46000.403224305555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46000.403224305555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46000.403224305555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46000.403224305555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46000.403224305555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46000.403224305555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46000.403224305555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46000.403224305555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46000.403224305555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46000.403224305555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46000.403224305555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46000.403224305555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46000.403224305555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46000.403224305555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46000.403224305555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46000.403224305555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46000.403224305555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46000.403224305555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46000.403224305555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46000.403224305555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46000.403224305555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46000.403224305555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46000.403224305555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46000.403224305555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46000.403224305555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46000.403224305555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46000.403224305555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46000.403224305555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46000.403224305555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46000.403224305555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46000.403224305555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46000.403224305555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46000.403224305555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46000.403224305555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46000.403224305555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46000.403224305555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46000.403224305555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46000.403224305555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46000.403224305555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46000.403224305555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46000.403224305555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46000.403224305555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46000.403224305555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46000.403224305555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46000.403224305555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46000.403224305555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46000.403224305555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46000.403224305555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46000.403224305555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46000.403224305555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46000.403224305555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46000.403224305555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46000.403224305555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46000.403224305555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46000.403224305555</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39136</v>
      </c>
      <c r="B2" s="87" t="str">
        <f>IFERROR(VLOOKUP(D2,DB!A:K,11,0),"")</f>
        <v>R4</v>
      </c>
      <c r="C2" s="89">
        <v>1</v>
      </c>
      <c r="D2" s="87" t="s">
        <v>35166</v>
      </c>
      <c r="E2" s="90" t="s">
        <v>39106</v>
      </c>
      <c r="F2" s="91">
        <v>45703.480717592596</v>
      </c>
      <c r="G2" s="92">
        <f ca="1">IFERROR(NOW()-F2,"")</f>
        <v>296.92250671295915</v>
      </c>
      <c r="H2" s="91">
        <v>45703.474768518521</v>
      </c>
      <c r="I2" s="91" t="str">
        <f>IFERROR(VLOOKUP(D2,DB!A:F,6,0),"")</f>
        <v>SCECO</v>
      </c>
      <c r="J2" s="91" t="str">
        <f>IFERROR(VLOOKUP(D2,DB!A:G,7,0),"")</f>
        <v>Dead</v>
      </c>
      <c r="K2" s="93" t="s">
        <v>39137</v>
      </c>
      <c r="L2" s="87" t="str">
        <f>IFERROR(VLOOKUP(D2,DB!A:I,9,0),"")</f>
        <v>Latis</v>
      </c>
    </row>
    <row r="3" spans="1:16" ht="19.5" customHeight="1">
      <c r="A3" s="107" t="s">
        <v>39138</v>
      </c>
      <c r="B3" s="107" t="str">
        <f>IFERROR(VLOOKUP(D3,DB!A:K,11,0),"")</f>
        <v>R4</v>
      </c>
      <c r="C3" s="89">
        <v>2</v>
      </c>
      <c r="D3" s="87" t="s">
        <v>32943</v>
      </c>
      <c r="E3" s="90" t="s">
        <v>39106</v>
      </c>
      <c r="F3" s="91">
        <v>45998.79414351852</v>
      </c>
      <c r="G3" s="92">
        <f t="shared" ref="G3:G4" ca="1" si="0">IFERROR(NOW()-F3,"")</f>
        <v>1.6090807870350545</v>
      </c>
      <c r="H3" s="91">
        <v>45998.664027777777</v>
      </c>
      <c r="I3" s="107" t="str">
        <f>IFERROR(VLOOKUP(D3,DB!A:F,6,0),"")</f>
        <v>SCECO</v>
      </c>
      <c r="J3" s="107" t="str">
        <f>IFERROR(VLOOKUP(D3,DB!A:G,7,0),"")</f>
        <v>Vandalized</v>
      </c>
      <c r="K3" s="93" t="s">
        <v>39139</v>
      </c>
      <c r="L3" s="87" t="str">
        <f>IFERROR(VLOOKUP(D3,DB!A:I,9,0),"")</f>
        <v>Latis</v>
      </c>
    </row>
    <row r="4" spans="1:16" ht="30.75">
      <c r="A4" s="107" t="s">
        <v>39140</v>
      </c>
      <c r="B4" s="107" t="str">
        <f>IFERROR(VLOOKUP(D4,DB!A:K,11,0),"")</f>
        <v>R4</v>
      </c>
      <c r="C4" s="89">
        <v>3</v>
      </c>
      <c r="D4" s="87" t="s">
        <v>36247</v>
      </c>
      <c r="E4" s="90" t="s">
        <v>39106</v>
      </c>
      <c r="F4" s="91"/>
      <c r="G4" s="92">
        <f t="shared" ca="1" si="0"/>
        <v>46000.403224305555</v>
      </c>
      <c r="H4" s="91">
        <v>45999.038888888892</v>
      </c>
      <c r="I4" s="107" t="str">
        <f>IFERROR(VLOOKUP(D4,DB!A:F,6,0),"")</f>
        <v>SCECO</v>
      </c>
      <c r="J4" s="107" t="str">
        <f>IFERROR(VLOOKUP(D4,DB!A:G,7,0),"")</f>
        <v>Dead</v>
      </c>
      <c r="K4" s="93" t="s">
        <v>39141</v>
      </c>
      <c r="L4" s="87" t="str">
        <f>IFERROR(VLOOKUP(D4,DB!A:I,9,0),"")</f>
        <v>Latis</v>
      </c>
    </row>
    <row r="5" spans="1:16" ht="15" customHeight="1">
      <c r="A5" s="107"/>
      <c r="B5" s="107" t="str">
        <f>IFERROR(VLOOKUP(D5,DB!A:K,11,0),"")</f>
        <v/>
      </c>
      <c r="C5" s="89"/>
      <c r="D5" s="87"/>
      <c r="E5" s="90"/>
      <c r="F5" s="91"/>
      <c r="G5" s="92">
        <f t="shared" ref="G5:G64" ca="1" si="1">IFERROR(NOW()-F5,"")</f>
        <v>46000.403224305555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46000.403224305555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46000.403224305555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46000.403224305555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46000.403224305555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46000.403224305555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46000.403224305555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46000.403224305555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46000.403224305555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46000.403224305555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46000.403224305555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46000.403224305555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46000.403224305555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46000.403224305555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46000.403224305555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46000.403224305555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46000.403224305555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46000.403224305555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46000.403224305555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46000.403224305555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46000.403224305555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46000.403224305555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46000.403224305555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46000.403224305555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46000.403224305555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46000.403224305555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46000.403224305555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46000.403224305555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46000.403224305555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46000.403224305555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46000.403224305555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46000.403224305555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46000.403224305555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46000.403224305555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46000.403224305555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46000.403224305555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46000.403224305555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46000.403224305555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46000.403224305555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46000.403224305555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46000.403224305555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46000.403224305555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46000.403224305555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46000.403224305555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46000.403224305555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46000.403224305555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46000.403224305555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46000.403224305555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46000.403224305555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46000.403224305555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46000.403224305555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46000.403224305555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46000.403224305555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46000.403224305555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46000.403224305555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46000.403224305555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46000.403224305555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46000.403224305555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46000.403224305555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46000.403224305555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46000.403224305555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46000.403224305555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46000.403224305555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46000.403224305555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46000.403224305555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46000.403224305555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46000.403224305555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46000.403224305555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46000.403224305555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46000.403224305555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46000.403224305555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46000.403224305555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46000.403224305555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46000.403224305555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46000.403224305555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46000.403224305555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46000.403224305555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46000.403224305555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46000.403224305555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46000.403224305555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46000.403224305555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46000.403224305555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46000.403224305555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46000.403224305555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46000.403224305555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46000.403224305555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46000.403224305555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46000.403224305555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46000.403224305555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46000.403224305555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46000.403224305555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46000.403224305555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46000.403224305555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46000.403224305555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46000.403224305555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46000.403224305555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46000.403224305555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46000.403224305555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46000.403224305555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46000.403224305555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46000.403224305555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46000.403224305555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46000.403224305555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46000.403224305555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46000.403224305555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46000.403224305555</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tabSelected="1" workbookViewId="0">
      <selection activeCell="K13" sqref="K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39142</v>
      </c>
      <c r="B2" s="37" t="str">
        <f>IFERROR(VLOOKUP(D2,DB!A:K,11,0),"")</f>
        <v>R5</v>
      </c>
      <c r="C2" s="37">
        <v>3</v>
      </c>
      <c r="D2" s="100" t="s">
        <v>36085</v>
      </c>
      <c r="E2" s="37" t="s">
        <v>39106</v>
      </c>
      <c r="F2" s="38">
        <v>45891.832060185188</v>
      </c>
      <c r="G2" s="102">
        <f ca="1">IFERROR(NOW()-F2,"")</f>
        <v>108.57116412036703</v>
      </c>
      <c r="H2" s="38">
        <v>45891.790393518517</v>
      </c>
      <c r="I2" s="37" t="str">
        <f>IFERROR(VLOOKUP(D2,DB!A:F,6,0),"")</f>
        <v>Generator-SG</v>
      </c>
      <c r="J2" s="37" t="str">
        <f>IFERROR(VLOOKUP(D2,DB!A:G,7,0),"")</f>
        <v>Vandalized</v>
      </c>
      <c r="K2" s="37" t="s">
        <v>39143</v>
      </c>
      <c r="L2" s="37" t="str">
        <f>IFERROR(VLOOKUP(D2,DB!A:I,9,0),"")</f>
        <v>Latis</v>
      </c>
      <c r="M2" s="99"/>
    </row>
    <row r="3" spans="1:13" s="39" customFormat="1" ht="30.75">
      <c r="A3" s="37" t="s">
        <v>39144</v>
      </c>
      <c r="B3" s="37" t="str">
        <f>IFERROR(VLOOKUP(D3,DB!A:K,11,0),"")</f>
        <v>R5</v>
      </c>
      <c r="C3" s="37">
        <v>1</v>
      </c>
      <c r="D3" s="37" t="s">
        <v>33407</v>
      </c>
      <c r="E3" s="37" t="s">
        <v>39109</v>
      </c>
      <c r="F3" s="38">
        <v>45926.188877314817</v>
      </c>
      <c r="G3" s="102">
        <f t="shared" ref="G3" ca="1" si="0">IFERROR(NOW()-F3,"")</f>
        <v>74.214346990738704</v>
      </c>
      <c r="H3" s="38">
        <v>45926.158159722225</v>
      </c>
      <c r="I3" s="37" t="str">
        <f>IFERROR(VLOOKUP(D3,DB!A:F,6,0),"")</f>
        <v>SCECO</v>
      </c>
      <c r="J3" s="37" t="str">
        <f>IFERROR(VLOOKUP(D3,DB!A:G,7,0),"")</f>
        <v>Good</v>
      </c>
      <c r="K3" s="37" t="s">
        <v>39145</v>
      </c>
      <c r="L3" s="37" t="str">
        <f>IFERROR(VLOOKUP(D3,DB!A:I,9,0),"")</f>
        <v>Latis</v>
      </c>
      <c r="M3" s="99"/>
    </row>
    <row r="4" spans="1:13" s="39" customFormat="1" ht="45.75" customHeight="1">
      <c r="A4" s="103" t="s">
        <v>39146</v>
      </c>
      <c r="B4" s="103" t="str">
        <f>IFERROR(VLOOKUP(D4,DB!A:K,11,0),"")</f>
        <v>R5</v>
      </c>
      <c r="C4" s="103">
        <v>1</v>
      </c>
      <c r="D4" s="103" t="s">
        <v>34832</v>
      </c>
      <c r="E4" s="103" t="s">
        <v>39109</v>
      </c>
      <c r="F4" s="104">
        <v>45948.661111111112</v>
      </c>
      <c r="G4" s="105">
        <f t="shared" ref="G4" ca="1" si="1">IFERROR(NOW()-F4,"")</f>
        <v>51.742113194442936</v>
      </c>
      <c r="H4" s="104">
        <v>45948.661111111112</v>
      </c>
      <c r="I4" s="103" t="str">
        <f>IFERROR(VLOOKUP(D4,DB!A:F,6,0),"")</f>
        <v>SCECO</v>
      </c>
      <c r="J4" s="103" t="str">
        <f>IFERROR(VLOOKUP(D4,DB!A:G,7,0),"")</f>
        <v>Dead</v>
      </c>
      <c r="K4" s="103" t="s">
        <v>39147</v>
      </c>
      <c r="L4" s="103" t="str">
        <f>IFERROR(VLOOKUP(D4,DB!A:I,9,0),"")</f>
        <v>Latis</v>
      </c>
    </row>
    <row r="5" spans="1:13" s="39" customFormat="1" ht="30.75">
      <c r="A5" s="103" t="s">
        <v>39148</v>
      </c>
      <c r="B5" s="103" t="str">
        <f>IFERROR(VLOOKUP(D5,DB!A:K,11,0),"")</f>
        <v>R5</v>
      </c>
      <c r="C5" s="103">
        <v>1</v>
      </c>
      <c r="D5" s="103" t="s">
        <v>36592</v>
      </c>
      <c r="E5" s="103" t="s">
        <v>39106</v>
      </c>
      <c r="F5" s="104">
        <v>45981.373298611114</v>
      </c>
      <c r="G5" s="105">
        <f ca="1">IFERROR(NOW()-F5,"")</f>
        <v>19.029925694441772</v>
      </c>
      <c r="H5" s="132">
        <v>45981.360798611109</v>
      </c>
      <c r="I5" s="103" t="str">
        <f>IFERROR(VLOOKUP(D5,DB!A:F,6,0),"")</f>
        <v>SCECO</v>
      </c>
      <c r="J5" s="103" t="str">
        <f>IFERROR(VLOOKUP(D5,DB!A:G,7,0),"")</f>
        <v>Dead</v>
      </c>
      <c r="K5" s="103" t="s">
        <v>39149</v>
      </c>
      <c r="L5" s="103" t="str">
        <f>IFERROR(VLOOKUP(D5,DB!A:I,9,0),"")</f>
        <v>Latis</v>
      </c>
    </row>
    <row r="6" spans="1:13">
      <c r="A6" s="37" t="s">
        <v>39150</v>
      </c>
      <c r="B6" s="37" t="str">
        <f>IFERROR(VLOOKUP(D6,DB!A:K,11,0),"")</f>
        <v>R5</v>
      </c>
      <c r="C6" s="37">
        <v>1</v>
      </c>
      <c r="D6" s="37" t="s">
        <v>37850</v>
      </c>
      <c r="E6" s="37" t="s">
        <v>39106</v>
      </c>
      <c r="F6" s="38">
        <v>45997.107488425929</v>
      </c>
      <c r="G6" s="131">
        <f t="shared" ref="G6" ca="1" si="2">IFERROR(NOW()-F6,"")</f>
        <v>3.2957358796265908</v>
      </c>
      <c r="H6" s="38">
        <v>45997.093599537038</v>
      </c>
      <c r="I6" s="37" t="str">
        <f>IFERROR(VLOOKUP(D6,DB!A:F,6,0),"")</f>
        <v>SCECO</v>
      </c>
      <c r="J6" s="37" t="str">
        <f>IFERROR(VLOOKUP(D6,DB!A:G,7,0),"")</f>
        <v>In progress</v>
      </c>
      <c r="K6" s="37" t="s">
        <v>39151</v>
      </c>
      <c r="L6" s="37" t="str">
        <f>IFERROR(VLOOKUP(D6,DB!A:I,9,0),"")</f>
        <v>Latis</v>
      </c>
    </row>
    <row r="7" spans="1:13" ht="45.75">
      <c r="A7" s="37" t="s">
        <v>39152</v>
      </c>
      <c r="B7" s="37" t="str">
        <f>IFERROR(VLOOKUP(D7,DB!A:K,11,0),"")</f>
        <v>R5</v>
      </c>
      <c r="C7" s="37">
        <v>1</v>
      </c>
      <c r="D7" s="37" t="s">
        <v>34379</v>
      </c>
      <c r="E7" s="37" t="s">
        <v>39106</v>
      </c>
      <c r="F7" s="38">
        <v>46000.097326388888</v>
      </c>
      <c r="G7" s="131">
        <f ca="1">IFERROR(NOW()-F7,"")</f>
        <v>0.30589791666716337</v>
      </c>
      <c r="H7" s="38">
        <v>45999.787118055552</v>
      </c>
      <c r="I7" s="37" t="str">
        <f>IFERROR(VLOOKUP(D7,DB!A:F,6,0),"")</f>
        <v>SCECO</v>
      </c>
      <c r="J7" s="37" t="str">
        <f>IFERROR(VLOOKUP(D7,DB!A:G,7,0),"")</f>
        <v>Weak</v>
      </c>
      <c r="K7" s="37" t="s">
        <v>39153</v>
      </c>
      <c r="L7" s="37" t="str">
        <f>IFERROR(VLOOKUP(D7,DB!A:I,9,0),"")</f>
        <v>Latis</v>
      </c>
    </row>
    <row r="8" spans="1:13">
      <c r="A8" s="37" t="s">
        <v>39154</v>
      </c>
      <c r="B8" s="37" t="str">
        <f>IFERROR(VLOOKUP(D8,DB!A:K,11,0),"")</f>
        <v>R5</v>
      </c>
      <c r="C8" s="37">
        <v>1</v>
      </c>
      <c r="D8" s="37" t="s">
        <v>38216</v>
      </c>
      <c r="E8" s="37" t="s">
        <v>39106</v>
      </c>
      <c r="F8" s="38" t="s">
        <v>24</v>
      </c>
      <c r="G8" s="131" t="str">
        <f ca="1">IFERROR(NOW()-F8,"")</f>
        <v/>
      </c>
      <c r="H8" s="38">
        <v>46000.298668981479</v>
      </c>
      <c r="I8" s="37" t="str">
        <f>IFERROR(VLOOKUP(D8,DB!A:F,6,0),"")</f>
        <v>SCECO</v>
      </c>
      <c r="J8" s="37" t="str">
        <f>IFERROR(VLOOKUP(D8,DB!A:G,7,0),"")</f>
        <v>Haj Removal</v>
      </c>
      <c r="K8" s="37" t="s">
        <v>39155</v>
      </c>
      <c r="L8" s="37" t="str">
        <f>IFERROR(VLOOKUP(D8,DB!A:I,9,0),"")</f>
        <v>Latis</v>
      </c>
    </row>
    <row r="9" spans="1:13">
      <c r="A9" s="37"/>
      <c r="B9" s="37" t="str">
        <f>IFERROR(VLOOKUP(D9,DB!A:K,11,0),"")</f>
        <v/>
      </c>
      <c r="C9" s="37"/>
      <c r="D9" s="154"/>
      <c r="E9" s="37"/>
      <c r="F9" s="38"/>
      <c r="G9" s="131">
        <f ca="1">IFERROR(NOW()-F9,"")</f>
        <v>46000.403224305555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46000.403224305555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46000.403224305555</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46000.403224305555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46000.403224305555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46000.403224305555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46000.403224305555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46000.403224305555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46000.403224305555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46000.403224305555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46000.403224305555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46000.403224305555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46000.403224305555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46000.403224305555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46000.403224305555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46000.403224305555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46000.403224305555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46000.403224305555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46000.403224305555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46000.403224305555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46000.403224305555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46000.403224305555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46000.403224305555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46000.403224305555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46000.403224305555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46000.403224305555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46000.403224305555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46000.403224305555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46000.403224305555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46000.403224305555</v>
      </c>
      <c r="H38" s="38"/>
      <c r="I38" s="37" t="str">
        <f>IFERROR(VLOOKUP(D38,DB!A:F,6,0),"")</f>
        <v/>
      </c>
      <c r="J38" s="37" t="str">
        <f>IFERROR(VLOOKUP(D38,DB!A:G,7,0),"")</f>
        <v/>
      </c>
      <c r="K38" s="37"/>
      <c r="L38" s="37" t="str">
        <f>IFERROR(VLOOKUP(D38,DB!A:I,9,0),"")</f>
        <v/>
      </c>
    </row>
    <row r="39" spans="1:12">
      <c r="A39" s="37" t="s">
        <v>39156</v>
      </c>
      <c r="B39" s="37" t="str">
        <f>IFERROR(VLOOKUP(D39,DB!A:K,11,0),"")</f>
        <v>R5</v>
      </c>
      <c r="C39" s="37">
        <v>1</v>
      </c>
      <c r="D39" s="37" t="s">
        <v>38187</v>
      </c>
      <c r="E39" s="37" t="s">
        <v>39106</v>
      </c>
      <c r="F39" s="38">
        <v>46000.087430555555</v>
      </c>
      <c r="G39" s="131">
        <f ca="1">IFERROR(NOW()-F39,"")</f>
        <v>0.31579375000001164</v>
      </c>
      <c r="H39" s="38">
        <v>46000.164756944447</v>
      </c>
      <c r="I39" s="37" t="str">
        <f>IFERROR(VLOOKUP(D39,DB!A:F,6,0),"")</f>
        <v>SCECO</v>
      </c>
      <c r="J39" s="37" t="str">
        <f>IFERROR(VLOOKUP(D39,DB!A:G,7,0),"")</f>
        <v>Haj Removal</v>
      </c>
      <c r="K39" s="37" t="s">
        <v>39157</v>
      </c>
      <c r="L39" s="37" t="str">
        <f>IFERROR(VLOOKUP(D39,DB!A:I,9,0),"")</f>
        <v>Latis</v>
      </c>
    </row>
    <row r="40" spans="1:12">
      <c r="A40" s="37"/>
      <c r="B40" s="37" t="str">
        <f>IFERROR(VLOOKUP(D40,DB!A:K,11,0),"")</f>
        <v/>
      </c>
      <c r="C40" s="37"/>
      <c r="D40" s="37"/>
      <c r="E40" s="37"/>
      <c r="F40" s="38"/>
      <c r="G40" s="131">
        <f ca="1">IFERROR(NOW()-F40,"")</f>
        <v>46000.403224305555</v>
      </c>
      <c r="H40" s="38"/>
      <c r="I40" s="37" t="str">
        <f>IFERROR(VLOOKUP(D40,DB!A:F,6,0),"")</f>
        <v/>
      </c>
      <c r="J40" s="37" t="str">
        <f>IFERROR(VLOOKUP(D40,DB!A:G,7,0),"")</f>
        <v/>
      </c>
      <c r="K40" s="37"/>
      <c r="L40" s="37" t="str">
        <f>IFERROR(VLOOKUP(D40,DB!A:I,9,0),"")</f>
        <v/>
      </c>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3"/>
  <sheetViews>
    <sheetView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39158</v>
      </c>
      <c r="B2" s="115" t="str">
        <f>IFERROR(VLOOKUP(D2,DB!A:K,11,0),"")</f>
        <v>R6</v>
      </c>
      <c r="C2" s="116">
        <v>1</v>
      </c>
      <c r="D2" s="115" t="s">
        <v>29562</v>
      </c>
      <c r="E2" s="138" t="s">
        <v>39106</v>
      </c>
      <c r="F2" s="117">
        <v>46000.364108796297</v>
      </c>
      <c r="G2" s="72">
        <f t="shared" ref="G2:G17" ca="1" si="0">IFERROR(NOW()-F2,"-")</f>
        <v>3.9115509258408565E-2</v>
      </c>
      <c r="H2" s="117">
        <v>46000.346909722219</v>
      </c>
      <c r="I2" s="115" t="str">
        <f>IFERROR(VLOOKUP(D2,DB!A:F,6,0),"")</f>
        <v>SCECO</v>
      </c>
      <c r="J2" s="115" t="str">
        <f>IFERROR(VLOOKUP(D2,DB!A:G,7,0),"")</f>
        <v>Dead</v>
      </c>
      <c r="K2" s="118" t="s">
        <v>39159</v>
      </c>
      <c r="L2" s="133" t="str">
        <f>IFERROR(VLOOKUP(D2,DB!A:I,9,0),"")</f>
        <v>Latis</v>
      </c>
    </row>
    <row r="3" spans="1:16382" ht="31.5" customHeight="1">
      <c r="A3" s="114"/>
      <c r="B3" s="115" t="str">
        <f>IFERROR(VLOOKUP(D3,DB!A:K,11,0),"")</f>
        <v/>
      </c>
      <c r="C3" s="116"/>
      <c r="D3" s="115"/>
      <c r="E3" s="138"/>
      <c r="F3" s="117"/>
      <c r="G3" s="72">
        <f t="shared" ca="1" si="0"/>
        <v>46000.403224305555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46000.403224305555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46000.403224305555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46000.403224305555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46000.403224305555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46000.403224305555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46000.403224305555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46000.403224305555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46000.403224305555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46000.403224305555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46000.403224305555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46000.403224305555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46000.403224305555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46000.403224305555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46000.403224305555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ref="G18:G81" ca="1" si="1">IFERROR(NOW()-F18,"-")</f>
        <v>46000.403224305555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46000.403224305555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46000.403224305555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46000.403224305555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46000.403224305555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46000.403224305555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46000.403224305555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46000.403224305555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46000.403224305555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46000.403224305555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46000.403224305555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46000.403224305555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46000.403224305555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46000.403224305555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46000.403224305555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46000.403224305555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46000.403224305555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46000.403224305555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46000.403224305555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46000.403224305555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46000.403224305555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46000.403224305555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46000.403224305555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46000.403224305555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46000.403224305555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46000.403224305555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46000.403224305555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46000.403224305555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46000.403224305555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46000.403224305555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46000.403224305555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46000.403224305555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46000.403224305555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46000.403224305555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46000.403224305555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46000.403224305555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46000.403224305555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46000.403224305555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46000.403224305555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46000.403224305555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46000.403224305555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46000.403224305555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46000.403224305555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46000.403224305555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46000.403224305555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46000.403224305555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46000.403224305555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46000.403224305555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46000.403224305555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46000.403224305555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46000.403224305555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46000.403224305555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46000.403224305555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46000.403224305555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46000.403224305555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46000.403224305555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46000.403224305555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46000.403224305555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46000.403224305555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46000.403224305555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46000.403224305555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46000.403224305555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46000.403224305555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46000.403224305555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ref="G82:G145" ca="1" si="2">IFERROR(NOW()-F82,"-")</f>
        <v>46000.403224305555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46000.403224305555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46000.403224305555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46000.403224305555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46000.403224305555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46000.403224305555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46000.403224305555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46000.403224305555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46000.403224305555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46000.403224305555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46000.403224305555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46000.403224305555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46000.403224305555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46000.403224305555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46000.403224305555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46000.403224305555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46000.403224305555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46000.403224305555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46000.403224305555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46000.403224305555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46000.403224305555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46000.403224305555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46000.403224305555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46000.403224305555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46000.403224305555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46000.403224305555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46000.403224305555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46000.403224305555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46000.403224305555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46000.403224305555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46000.403224305555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46000.403224305555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46000.403224305555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46000.403224305555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46000.403224305555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46000.403224305555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46000.403224305555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46000.403224305555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46000.403224305555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46000.403224305555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46000.403224305555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46000.403224305555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46000.403224305555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46000.403224305555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46000.403224305555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46000.403224305555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46000.403224305555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46000.403224305555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46000.403224305555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46000.403224305555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46000.403224305555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46000.403224305555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46000.403224305555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46000.403224305555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46000.403224305555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46000.403224305555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46000.403224305555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46000.403224305555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46000.403224305555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46000.403224305555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46000.403224305555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46000.403224305555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46000.403224305555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46000.403224305555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ref="G146:G209" ca="1" si="3">IFERROR(NOW()-F146,"-")</f>
        <v>46000.403224305555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46000.403224305555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46000.403224305555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46000.403224305555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46000.403224305555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46000.403224305555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46000.403224305555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46000.403224305555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46000.403224305555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46000.403224305555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46000.403224305555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46000.403224305555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46000.403224305555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46000.403224305555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46000.403224305555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46000.403224305555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46000.403224305555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46000.403224305555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46000.403224305555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46000.403224305555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46000.403224305555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46000.403224305555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46000.403224305555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46000.403224305555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46000.403224305555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46000.403224305555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46000.403224305555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46000.403224305555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46000.403224305555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46000.403224305555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46000.403224305555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46000.403224305555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46000.403224305555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46000.403224305555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46000.403224305555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46000.403224305555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46000.403224305555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46000.403224305555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46000.403224305555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46000.403224305555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46000.403224305555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46000.403224305555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46000.403224305555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46000.403224305555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46000.403224305555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46000.403224305555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46000.403224305555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46000.403224305555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46000.403224305555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46000.403224305555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46000.403224305555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46000.403224305555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46000.403224305555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46000.403224305555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46000.403224305555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46000.403224305555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46000.403224305555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46000.403224305555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46000.403224305555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46000.403224305555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46000.403224305555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46000.403224305555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46000.403224305555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46000.403224305555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ref="G210:G273" ca="1" si="4">IFERROR(NOW()-F210,"-")</f>
        <v>46000.403224305555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46000.403224305555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46000.403224305555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46000.403224305555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46000.403224305555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46000.403224305555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46000.403224305555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46000.403224305555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46000.403224305555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46000.403224305555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46000.403224305555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46000.403224305555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46000.403224305555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46000.403224305555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46000.403224305555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46000.403224305555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46000.403224305555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46000.403224305555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46000.403224305555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46000.403224305555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46000.403224305555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46000.403224305555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46000.403224305555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46000.403224305555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46000.403224305555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46000.403224305555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46000.403224305555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46000.403224305555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46000.403224305555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46000.403224305555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46000.403224305555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46000.403224305555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46000.403224305555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46000.403224305555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46000.403224305555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46000.403224305555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46000.403224305555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46000.403224305555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46000.403224305555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46000.403224305555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46000.403224305555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46000.403224305555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46000.403224305555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46000.403224305555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46000.403224305555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46000.403224305555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46000.403224305555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46000.403224305555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46000.403224305555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46000.403224305555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46000.403224305555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46000.403224305555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46000.403224305555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46000.403224305555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46000.403224305555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46000.403224305555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46000.403224305555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46000.403224305555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46000.403224305555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46000.403224305555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46000.403224305555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46000.403224305555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46000.403224305555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46000.403224305555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ref="G274:G337" ca="1" si="5">IFERROR(NOW()-F274,"-")</f>
        <v>46000.403224305555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46000.403224305555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46000.403224305555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46000.403224305555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46000.403224305555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46000.403224305555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46000.403224305555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46000.403224305555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46000.403224305555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46000.403224305555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46000.403224305555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46000.403224305555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46000.403224305555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46000.403224305555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46000.403224305555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46000.403224305555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46000.403224305555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46000.403224305555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46000.403224305555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46000.403224305555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46000.403224305555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46000.403224305555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46000.403224305555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46000.403224305555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46000.403224305555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46000.403224305555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46000.403224305555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46000.403224305555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46000.403224305555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46000.403224305555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46000.403224305555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46000.403224305555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46000.403224305555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46000.403224305555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46000.403224305555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46000.403224305555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46000.403224305555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46000.403224305555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46000.403224305555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46000.403224305555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46000.403224305555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46000.403224305555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46000.403224305555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46000.403224305555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46000.403224305555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46000.403224305555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46000.403224305555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46000.403224305555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46000.403224305555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46000.403224305555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46000.403224305555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46000.403224305555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46000.403224305555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46000.403224305555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46000.403224305555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46000.403224305555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46000.403224305555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46000.403224305555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46000.403224305555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46000.403224305555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46000.403224305555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46000.403224305555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46000.403224305555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46000.403224305555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ref="G338:G401" ca="1" si="6">IFERROR(NOW()-F338,"-")</f>
        <v>46000.403224305555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46000.403224305555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46000.403224305555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46000.403224305555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46000.403224305555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46000.403224305555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46000.403224305555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46000.403224305555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46000.403224305555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46000.403224305555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46000.403224305555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46000.403224305555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46000.403224305555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46000.403224305555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46000.403224305555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46000.403224305555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46000.403224305555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46000.403224305555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46000.403224305555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46000.403224305555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46000.403224305555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46000.403224305555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46000.403224305555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46000.403224305555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46000.403224305555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46000.403224305555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46000.403224305555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46000.403224305555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46000.403224305555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46000.403224305555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46000.403224305555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46000.403224305555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46000.403224305555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46000.403224305555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46000.403224305555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46000.403224305555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46000.403224305555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46000.403224305555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46000.403224305555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46000.403224305555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46000.403224305555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46000.403224305555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46000.403224305555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46000.403224305555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46000.403224305555</v>
      </c>
      <c r="H382" s="117"/>
      <c r="I382" s="115" t="str">
        <f>IFERROR(VLOOKUP(D382,DB!A:F,6,0),"")</f>
        <v/>
      </c>
      <c r="J382" s="115" t="str">
        <f>IFERROR(VLOOKUP(D382,DB!A:G,7,0),"")</f>
        <v/>
      </c>
      <c r="K382" s="118"/>
      <c r="L382" s="133" t="str">
        <f>IFERROR(VLOOKUP(D382,DB!A:I,9,0),"")</f>
        <v/>
      </c>
    </row>
    <row r="383" spans="1:12" ht="31.5" customHeight="1">
      <c r="A383" s="139"/>
      <c r="B383" s="140" t="str">
        <f>IFERROR(VLOOKUP(D383,DB!A:K,11,0),"")</f>
        <v/>
      </c>
      <c r="C383" s="141"/>
      <c r="D383" s="140"/>
      <c r="E383" s="138"/>
      <c r="F383" s="142"/>
      <c r="G383" s="143">
        <f t="shared" ca="1" si="6"/>
        <v>46000.403224305555</v>
      </c>
      <c r="H383" s="142"/>
      <c r="I383" s="140" t="str">
        <f>IFERROR(VLOOKUP(D383,DB!A:F,6,0),"")</f>
        <v/>
      </c>
      <c r="J383" s="140" t="str">
        <f>IFERROR(VLOOKUP(D383,DB!A:G,7,0),"")</f>
        <v/>
      </c>
      <c r="K383" s="144"/>
      <c r="L383" s="145" t="str">
        <f>IFERROR(VLOOKUP(D383,DB!A:I,9,0),"")</f>
        <v/>
      </c>
    </row>
  </sheetData>
  <dataValidations count="2">
    <dataValidation allowBlank="1" showInputMessage="1" showErrorMessage="1" sqref="E1" xr:uid="{9E1BC488-8814-4F8A-8DBE-742B3278AB71}"/>
    <dataValidation type="list" allowBlank="1" showInputMessage="1" showErrorMessage="1" sqref="E2:E3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2025-12-09T06:41:16Z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