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37" documentId="120_S{2AC9BD13-BADA-5192-A53E-5A8FF88502F6}" xr6:coauthVersionLast="47" xr6:coauthVersionMax="47" xr10:uidLastSave="{F2DE2E55-82E9-4468-84A3-C4B1AA206B73}"/>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<sst xmlns="http://schemas.openxmlformats.org/spreadsheetml/2006/main" count="181617" uniqueCount="39217">
  <si>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</si>
  <si>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</si>
  <si>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</si>
  <si>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</si>
  <si>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</si>
  <si>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</si>
  <si>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</si>
  <si>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</si>
  <si>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</si>
  <si>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</si>
  <si>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</si>
  <si>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</si>
  <si>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</si>
  <si>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</si>
  <si>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</si>
  <si>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</si>
  <si>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</si>
  <si>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</si>
  <si>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</si>
  <si>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</si>
  <si>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</si>
  <si>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</si>
  <si>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</si>
  <si>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</si>
  <si>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</si>
  <si>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</si>
  <si>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</si>
  <si>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</si>
  <si>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</si>
  <si>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</si>
  <si>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</si>
  <si>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</si>
  <si>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</si>
  <si>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</si>
  <si>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</si>
  <si>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</si>
  <si>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</si>
  <si>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</si>
  <si>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</si>
  <si>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</si>
  <si>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</si>
  <si>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</si>
  <si>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</si>
  <si>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</si>
  <si>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</si>
  <si>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</si>
  <si>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</si>
  <si>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</si>
  <si>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</si>
  <si>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</si>
  <si>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</si>
  <si>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</si>
  <si>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</si>
  <si>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</si>
  <si>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</si>
  <si>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</si>
  <si>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</si>
  <si>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</si>
  <si>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</si>
  <si>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</si>
  <si>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</si>
  <si>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</si>
  <si>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</si>
  <si>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</si>
  <si>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</si>
  <si>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</si>
  <si>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</si>
  <si>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</si>
  <si>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</si>
  <si>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</si>
  <si>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</si>
  <si>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</si>
  <si>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</si>
  <si>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</si>
  <si>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</si>
  <si>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</si>
  <si>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</si>
  <si>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</si>
  <si>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</si>
  <si>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</si>
  <si>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</si>
  <si>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</si>
  <si>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</si>
  <si>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</si>
  <si>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</si>
  <si>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</si>
  <si>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</si>
  <si>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</si>
  <si>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</si>
  <si>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</si>
  <si>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</si>
  <si>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</si>
  <si>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</si>
  <si>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</si>
  <si>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</si>
  <si>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</si>
  <si>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</si>
  <si>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</si>
  <si>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</si>
  <si>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</si>
  <si>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</si>
  <si>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</si>
  <si>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</si>
  <si>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</si>
  <si>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</si>
  <si>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</si>
  <si>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</si>
  <si>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</si>
  <si>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</si>
  <si>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</si>
  <si>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</si>
  <si>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</si>
  <si>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</si>
  <si>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</si>
  <si>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</si>
  <si>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</si>
  <si>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</si>
  <si>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</si>
  <si>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</si>
  <si>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</si>
  <si>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</si>
  <si>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</si>
  <si>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</si>
  <si>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</si>
  <si>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</si>
  <si>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</si>
  <si>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</si>
  <si>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</si>
  <si>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</si>
  <si>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</si>
  <si>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</si>
  <si>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</si>
  <si>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</si>
  <si>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</si>
  <si>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</si>
  <si>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</si>
  <si>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</si>
  <si>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</si>
  <si>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</si>
  <si>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</si>
  <si>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</si>
  <si>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</si>
  <si>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</si>
  <si>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</si>
  <si>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</si>
  <si>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</si>
  <si>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</si>
  <si>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</si>
  <si>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</si>
  <si>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</si>
  <si>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</si>
  <si>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</si>
  <si>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</si>
  <si>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</si>
  <si>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</si>
  <si>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</si>
  <si>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</si>
  <si>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</si>
  <si>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</si>
  <si>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</si>
  <si>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</si>
  <si>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</si>
  <si>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</si>
  <si>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</si>
  <si>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</si>
  <si>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</si>
  <si>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</si>
  <si>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</si>
  <si>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</si>
  <si>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</si>
  <si>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</si>
  <si>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</si>
  <si>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</si>
  <si>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</si>
  <si>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</si>
  <si>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</si>
  <si>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</si>
  <si>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</si>
  <si>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</si>
  <si>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</si>
  <si>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</si>
  <si>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</si>
  <si>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</si>
  <si>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</si>
  <si>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</si>
  <si>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</si>
  <si>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</si>
  <si>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</si>
  <si>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</si>
  <si>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</si>
  <si>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</si>
  <si>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</si>
  <si>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</si>
  <si>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</si>
  <si>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</si>
  <si>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</si>
  <si>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</si>
  <si>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</si>
  <si>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</si>
  <si>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</si>
  <si>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</si>
  <si>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</si>
  <si>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</si>
  <si>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</si>
  <si>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</si>
  <si>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</si>
  <si>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</si>
  <si>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</si>
  <si>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</si>
  <si>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</si>
  <si>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</si>
  <si>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</si>
  <si>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</si>
  <si>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</si>
  <si>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</si>
  <si>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</si>
  <si>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</si>
  <si>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</si>
  <si>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</si>
  <si>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</si>
  <si>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</si>
  <si>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</si>
  <si>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</si>
  <si>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</si>
  <si>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</si>
  <si>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</si>
  <si>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</si>
  <si>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</si>
  <si>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</si>
  <si>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</si>
  <si>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</si>
  <si>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</si>
  <si>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</si>
  <si>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</si>
  <si>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</si>
  <si>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</si>
  <si>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</si>
  <si>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</si>
  <si>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</si>
  <si>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</si>
  <si>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</si>
  <si>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</si>
  <si>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</si>
  <si>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</si>
  <si>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</si>
  <si>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</si>
  <si>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</si>
  <si>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</si>
  <si>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</si>
  <si>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</si>
  <si>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</si>
  <si>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</si>
  <si>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</si>
  <si>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</si>
  <si>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</si>
  <si>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</si>
  <si>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</si>
  <si>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</si>
  <si>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</si>
  <si>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</si>
  <si>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</si>
  <si>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</si>
  <si>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</si>
  <si>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</si>
  <si>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</si>
  <si>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</si>
  <si>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</si>
  <si>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</si>
  <si>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</si>
  <si>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</si>
  <si>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</si>
  <si>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</si>
  <si>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</si>
  <si>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</si>
  <si>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</si>
  <si>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</si>
  <si>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</si>
  <si>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</si>
  <si>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</si>
  <si>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</si>
  <si>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</si>
  <si>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</si>
  <si>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</si>
  <si>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</si>
  <si>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</si>
  <si>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</si>
  <si>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</si>
  <si>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</si>
  <si>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</si>
  <si>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</si>
  <si>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</si>
  <si>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</si>
  <si>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</si>
  <si>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</si>
  <si>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</si>
  <si>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</si>
  <si>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</si>
  <si>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</si>
  <si>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</si>
  <si>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</si>
  <si>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</si>
  <si>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</si>
  <si>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</si>
  <si>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</si>
  <si>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</si>
  <si>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</si>
  <si>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</si>
  <si>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</si>
  <si>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</si>
  <si>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</si>
  <si>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</si>
  <si>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</si>
  <si>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</si>
  <si>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</si>
  <si>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</si>
  <si>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</si>
  <si>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</si>
  <si>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</si>
  <si>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</si>
  <si>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</si>
  <si>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</si>
  <si>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</si>
  <si>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</si>
  <si>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</si>
  <si>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</si>
  <si>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</si>
  <si>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</si>
  <si>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</si>
  <si>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</si>
  <si>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</si>
  <si>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</si>
  <si>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</si>
  <si>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</si>
  <si>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</si>
  <si>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</si>
  <si>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</si>
  <si>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</si>
  <si>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</si>
  <si>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</si>
  <si>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</si>
  <si>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</si>
  <si>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</si>
  <si>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</si>
  <si>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</si>
  <si>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</si>
  <si>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</si>
  <si>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</si>
  <si>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</si>
  <si>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</si>
  <si>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</si>
  <si>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</si>
  <si>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</si>
  <si>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</si>
  <si>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</si>
  <si>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</si>
  <si>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</si>
  <si>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</si>
  <si>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</si>
  <si>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</si>
  <si>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</si>
  <si>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</si>
  <si>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</si>
  <si>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</si>
  <si>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</si>
  <si>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</si>
  <si>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</si>
  <si>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</si>
  <si>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</si>
  <si>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</si>
  <si>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</si>
  <si>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</si>
  <si>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</si>
  <si>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</si>
  <si>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</si>
  <si>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</si>
  <si>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</si>
  <si>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</si>
  <si>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</si>
  <si>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</si>
  <si>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</si>
  <si>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</si>
  <si>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</si>
  <si>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</si>
  <si>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</si>
  <si>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</si>
  <si>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</si>
  <si>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</si>
  <si>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</si>
  <si>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</si>
  <si>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</si>
  <si>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</si>
  <si>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</si>
  <si>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</si>
  <si>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</si>
  <si>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</si>
  <si>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</si>
  <si>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</si>
  <si>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</si>
  <si>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</si>
  <si>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</si>
  <si>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</si>
  <si>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</si>
  <si>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</si>
  <si>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</si>
  <si>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</si>
  <si>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</si>
  <si>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</si>
  <si>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</si>
  <si>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</si>
  <si>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</si>
  <si>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</si>
  <si>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</si>
  <si>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</si>
  <si>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</si>
  <si>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</si>
  <si>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</si>
  <si>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</si>
  <si>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</si>
  <si>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</si>
  <si>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</si>
  <si>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</si>
  <si>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</si>
  <si>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</si>
  <si>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</si>
  <si>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</si>
  <si>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</si>
  <si>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</si>
  <si>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</si>
  <si>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</si>
  <si>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</si>
  <si>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</si>
  <si>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</si>
  <si>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</si>
  <si>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</si>
  <si>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</si>
  <si>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</si>
  <si>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</si>
  <si>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</si>
  <si>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</si>
  <si>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</si>
  <si>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</si>
  <si>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</si>
  <si>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</si>
  <si>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</si>
  <si>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</si>
  <si>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</si>
  <si>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</si>
  <si>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</si>
  <si>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</si>
  <si>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</si>
  <si>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</si>
  <si>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</si>
  <si>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</si>
  <si>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</si>
  <si>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</si>
  <si>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</si>
  <si>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</si>
  <si>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</si>
  <si>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</si>
  <si>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</si>
  <si>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</si>
  <si>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</si>
  <si>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</si>
  <si>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</si>
  <si>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</si>
  <si>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</si>
  <si>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</si>
  <si>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</si>
  <si>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</si>
  <si>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</si>
  <si>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</si>
  <si>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</si>
  <si>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</si>
  <si>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</si>
  <si>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</si>
  <si>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</si>
  <si>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</si>
  <si>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</si>
  <si>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</si>
  <si>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</si>
  <si>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</si>
  <si>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</si>
  <si>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</si>
  <si>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</si>
  <si>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</si>
  <si>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</si>
  <si>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</si>
  <si>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</si>
  <si>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</si>
  <si>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</si>
  <si>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</si>
  <si>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</si>
  <si>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</si>
  <si>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</si>
  <si>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</si>
  <si>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</si>
  <si>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</si>
  <si>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</si>
  <si>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</si>
  <si>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</si>
  <si>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</si>
  <si>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</si>
  <si>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</si>
  <si>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</si>
  <si>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</si>
  <si>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</si>
  <si>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</si>
  <si>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</si>
  <si>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</si>
  <si>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</si>
  <si>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</si>
  <si>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</si>
  <si>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</si>
  <si>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</si>
  <si>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</si>
  <si>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</si>
  <si>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</si>
  <si>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</si>
  <si>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</si>
  <si>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</si>
  <si>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</si>
  <si>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</si>
  <si>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</si>
  <si>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</si>
  <si>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</si>
  <si>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</si>
  <si>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</si>
  <si>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</si>
  <si>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</si>
  <si>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</si>
  <si>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</si>
  <si>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</si>
  <si>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</si>
  <si>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</si>
  <si>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</si>
  <si>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</si>
  <si>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</si>
  <si>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</si>
  <si>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</si>
  <si>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</si>
  <si>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</si>
  <si>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</si>
  <si>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</si>
  <si>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</si>
  <si>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</si>
  <si>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</si>
  <si>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</si>
  <si>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</si>
  <si>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</si>
  <si>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</si>
  <si>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</si>
  <si>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</si>
  <si>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</si>
  <si>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</si>
  <si>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</si>
  <si>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</si>
  <si>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</si>
  <si>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</si>
  <si>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</si>
  <si>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</si>
  <si>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</si>
  <si>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</si>
  <si>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</si>
  <si>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</si>
  <si>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</si>
  <si>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</si>
  <si>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</si>
  <si>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</si>
  <si>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</si>
  <si>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</si>
  <si>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</si>
  <si>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</si>
  <si>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</si>
  <si>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</si>
  <si>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</si>
  <si>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</si>
  <si>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</si>
  <si>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</si>
  <si>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</si>
  <si>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</si>
  <si>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</si>
  <si>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</si>
  <si>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</si>
  <si>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</si>
  <si>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</si>
  <si>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</si>
  <si>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</si>
  <si>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</si>
  <si>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</si>
  <si>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</si>
  <si>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</si>
  <si>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</si>
  <si>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</si>
  <si>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</si>
  <si>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</si>
  <si>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</si>
  <si>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</si>
  <si>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</si>
  <si>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</si>
  <si>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</si>
  <si>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</si>
  <si>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</si>
  <si>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</si>
  <si>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</si>
  <si>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</si>
  <si>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</si>
  <si>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</si>
  <si>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</si>
  <si>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</si>
  <si>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</si>
  <si>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</si>
  <si>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</si>
  <si>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</si>
  <si>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</si>
  <si>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</si>
  <si>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</si>
  <si>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</si>
  <si>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</si>
  <si>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</si>
  <si>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</si>
  <si>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</si>
  <si>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</si>
  <si>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</si>
  <si>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</si>
  <si>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</si>
  <si>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</si>
  <si>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</si>
  <si>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</si>
  <si>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</si>
  <si>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</si>
  <si>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</si>
  <si>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</si>
  <si>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</si>
  <si>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</si>
  <si>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</si>
  <si>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</si>
  <si>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</si>
  <si>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</si>
  <si>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</si>
  <si>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</si>
  <si>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</si>
  <si>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</si>
  <si>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</si>
  <si>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</si>
  <si>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</si>
  <si>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</si>
  <si>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</si>
  <si>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</si>
  <si>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</si>
  <si>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</si>
  <si>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</si>
  <si>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</si>
  <si>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</si>
  <si>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</si>
  <si>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</si>
  <si>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</si>
  <si>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</si>
  <si>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</si>
  <si>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</si>
  <si>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</si>
  <si>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</si>
  <si>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</si>
  <si>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</si>
  <si>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</si>
  <si>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</si>
  <si>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</si>
  <si>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</si>
  <si>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</si>
  <si>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</si>
  <si>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</si>
  <si>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</si>
  <si>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</si>
  <si>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</si>
  <si>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</si>
  <si>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</si>
  <si>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</si>
  <si>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</si>
  <si>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</si>
  <si>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</si>
  <si>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</si>
  <si>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</si>
  <si>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</si>
  <si>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</si>
  <si>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</si>
  <si>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</si>
  <si>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</si>
  <si>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</si>
  <si>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</si>
  <si>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</si>
  <si>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</si>
  <si>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</si>
  <si>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</si>
  <si>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</si>
  <si>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</si>
  <si>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</si>
  <si>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</si>
  <si>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</si>
  <si>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</si>
  <si>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</si>
  <si>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</si>
  <si>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</si>
  <si>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</si>
  <si>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</si>
  <si>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</si>
  <si>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</si>
  <si>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</si>
  <si>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</si>
  <si>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</si>
  <si>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</si>
  <si>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</si>
  <si>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</si>
  <si>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</si>
  <si>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</si>
  <si>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</si>
  <si>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</si>
  <si>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</si>
  <si>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</si>
  <si>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</si>
  <si>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</si>
  <si>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</si>
  <si>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</si>
  <si>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</si>
  <si>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</si>
  <si>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</si>
  <si>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</si>
  <si>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</si>
  <si>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</si>
  <si>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</si>
  <si>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</si>
  <si>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</si>
  <si>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</si>
  <si>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</si>
  <si>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</si>
  <si>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</si>
  <si>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</si>
  <si>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</si>
  <si>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</si>
  <si>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</si>
  <si>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</si>
  <si>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</si>
  <si>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</si>
  <si>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</si>
  <si>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</si>
  <si>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</si>
  <si>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</si>
  <si>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</si>
  <si>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</si>
  <si>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</si>
  <si>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</si>
  <si>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</si>
  <si>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</si>
  <si>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</si>
  <si>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</si>
  <si>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</si>
  <si>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</si>
  <si>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</si>
  <si>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</si>
  <si>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</si>
  <si>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</si>
  <si>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</si>
  <si>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</si>
  <si>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</si>
  <si>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</si>
  <si>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</si>
  <si>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</si>
  <si>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</si>
  <si>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</si>
  <si>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</si>
  <si>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</si>
  <si>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</si>
  <si>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</si>
  <si>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</si>
  <si>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</si>
  <si>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</si>
  <si>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</si>
  <si>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</si>
  <si>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</si>
  <si>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</si>
  <si>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</si>
  <si>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</si>
  <si>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</si>
  <si>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</si>
  <si>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</si>
  <si>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</si>
  <si>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</si>
  <si>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</si>
  <si>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</si>
  <si>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</si>
  <si>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</si>
  <si>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</si>
  <si>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</si>
  <si>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</si>
  <si>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</si>
  <si>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</si>
  <si>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</si>
  <si>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</si>
  <si>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</si>
  <si>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</si>
  <si>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</si>
  <si>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</si>
  <si>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</si>
  <si>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</si>
  <si>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</si>
  <si>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</si>
  <si>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</si>
  <si>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</si>
  <si>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</si>
  <si>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</si>
  <si>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</si>
  <si>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</si>
  <si>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</si>
  <si>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</si>
  <si>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</si>
  <si>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</si>
  <si>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</si>
  <si>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</si>
  <si>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</si>
  <si>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</si>
  <si>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</si>
  <si>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</si>
  <si>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</si>
  <si>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</si>
  <si>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</si>
  <si>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</si>
  <si>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</si>
  <si>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</si>
  <si>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</si>
  <si>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</si>
  <si>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</si>
  <si>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</si>
  <si>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</si>
  <si>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</si>
  <si>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</si>
  <si>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</si>
  <si>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</si>
  <si>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</si>
  <si>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</si>
  <si>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</si>
  <si>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</si>
  <si>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</si>
  <si>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</si>
  <si>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</si>
  <si>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</si>
  <si>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</si>
  <si>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</si>
  <si>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</si>
  <si>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</si>
  <si>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</si>
  <si>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</si>
  <si>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</si>
  <si>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</si>
  <si>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</si>
  <si>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</si>
  <si>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</si>
  <si>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</si>
  <si>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</si>
  <si>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</si>
  <si>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</si>
  <si>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</si>
  <si>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</si>
  <si>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</si>
  <si>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</si>
  <si>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</si>
  <si>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</si>
  <si>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</si>
  <si>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</si>
  <si>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</si>
  <si>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</si>
  <si>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</si>
  <si>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</si>
  <si>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</si>
  <si>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</si>
  <si>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</si>
  <si>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</si>
  <si>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</si>
  <si>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</si>
  <si>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</si>
  <si>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</si>
  <si>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</si>
  <si>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</si>
  <si>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</si>
  <si>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</si>
  <si>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</si>
  <si>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</si>
  <si>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</si>
  <si>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</si>
  <si>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</si>
  <si>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</si>
  <si>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</si>
  <si>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</si>
  <si>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</si>
  <si>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</si>
  <si>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</si>
  <si>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</si>
  <si>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</si>
  <si>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</si>
  <si>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</si>
  <si>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</si>
  <si>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</si>
  <si>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</si>
  <si>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</si>
  <si>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</si>
  <si>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</si>
  <si>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</si>
  <si>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</si>
  <si>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</si>
  <si>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</si>
  <si>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</si>
  <si>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</si>
  <si>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</si>
  <si>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</si>
  <si>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</si>
  <si>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</si>
  <si>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</si>
  <si>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</si>
  <si>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</si>
  <si>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</si>
  <si>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</si>
  <si>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</si>
  <si>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</si>
  <si>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</si>
  <si>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</si>
  <si>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</si>
  <si>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</si>
  <si>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</si>
  <si>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</si>
  <si>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</si>
  <si>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</si>
  <si>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</si>
  <si>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</si>
  <si>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</si>
  <si>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</si>
  <si>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</si>
  <si>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</si>
  <si>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</si>
  <si>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</si>
  <si>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</si>
  <si>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</si>
  <si>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</si>
  <si>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</si>
  <si>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</si>
  <si>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</si>
  <si>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</si>
  <si>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</si>
  <si>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</si>
  <si>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</si>
  <si>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</si>
  <si>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</si>
  <si>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</si>
  <si>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</si>
  <si>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</si>
  <si>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</si>
  <si>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</si>
  <si>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</si>
  <si>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</si>
  <si>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</si>
  <si>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</si>
  <si>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</si>
  <si>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</si>
  <si>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</si>
  <si>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</si>
  <si>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</si>
  <si>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</si>
  <si>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</si>
  <si>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</si>
  <si>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</si>
  <si>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</si>
  <si>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</si>
  <si>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</si>
  <si>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</si>
  <si>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</si>
  <si>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</si>
  <si>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</si>
  <si>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</si>
  <si>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</si>
  <si>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</si>
  <si>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</si>
  <si>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</si>
  <si>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</si>
  <si>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</si>
  <si>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</si>
  <si>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</si>
  <si>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</si>
  <si>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</si>
  <si>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</si>
  <si>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</si>
  <si>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</si>
  <si>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</si>
  <si>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</si>
  <si>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</si>
  <si>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</si>
  <si>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</si>
  <si>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</si>
  <si>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</si>
  <si>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</si>
  <si>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</si>
  <si>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</si>
  <si>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</si>
  <si>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</si>
  <si>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</si>
  <si>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</si>
  <si>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</si>
  <si>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</si>
  <si>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</si>
  <si>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</si>
  <si>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</si>
  <si>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</si>
  <si>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</si>
  <si>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</si>
  <si>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</si>
  <si>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</si>
  <si>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</si>
  <si>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</si>
  <si>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</si>
  <si>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</si>
  <si>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</si>
  <si>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</si>
  <si>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</si>
  <si>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</si>
  <si>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</si>
  <si>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</si>
  <si>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</si>
  <si>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</si>
  <si>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</si>
  <si>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</si>
  <si>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</si>
  <si>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</si>
  <si>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</si>
  <si>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</si>
  <si>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</si>
  <si>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</si>
  <si>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</si>
  <si>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</si>
  <si>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</si>
  <si>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</si>
  <si>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</si>
  <si>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</si>
  <si>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</si>
  <si>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</si>
  <si>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</si>
  <si>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</si>
  <si>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</si>
  <si>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</si>
  <si>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</si>
  <si>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</si>
  <si>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</si>
  <si>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</si>
  <si>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</si>
  <si>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</si>
  <si>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</si>
  <si>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</si>
  <si>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</si>
  <si>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</si>
  <si>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</si>
  <si>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</si>
  <si>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</si>
  <si>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</si>
  <si>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</si>
  <si>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</si>
  <si>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</si>
  <si>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</si>
  <si>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</si>
  <si>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</si>
  <si>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</si>
  <si>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</si>
  <si>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</si>
  <si>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</si>
  <si>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</si>
  <si>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</si>
  <si>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</si>
  <si>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</si>
  <si>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</si>
  <si>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</si>
  <si>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</si>
  <si>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</si>
  <si>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</si>
  <si>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</si>
  <si>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</si>
  <si>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</si>
  <si>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</si>
  <si>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</si>
  <si>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</si>
  <si>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</si>
  <si>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</si>
  <si>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</si>
  <si>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</si>
  <si>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</si>
  <si>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</si>
  <si>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</si>
  <si>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</si>
  <si>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</si>
  <si>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</si>
  <si>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</si>
  <si>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</si>
  <si>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</si>
  <si>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</si>
  <si>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</si>
  <si>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</si>
  <si>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</si>
  <si>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</si>
  <si>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</si>
  <si>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</si>
  <si>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</si>
  <si>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</si>
  <si>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</si>
  <si>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</si>
  <si>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</si>
  <si>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</si>
  <si>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</si>
  <si>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</si>
  <si>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</si>
  <si>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</si>
  <si>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</si>
  <si>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</si>
  <si>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</si>
  <si>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</si>
  <si>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</si>
  <si>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</si>
  <si>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</si>
  <si>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</si>
  <si>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</si>
  <si>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</si>
  <si>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</si>
  <si>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</si>
  <si>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</si>
  <si>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</si>
  <si>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</si>
  <si>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</si>
  <si>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</si>
  <si>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</si>
  <si>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</si>
  <si>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</si>
  <si>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</si>
  <si>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</si>
  <si>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</si>
  <si>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</si>
  <si>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</si>
  <si>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</si>
  <si>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</si>
  <si>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</si>
  <si>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</si>
  <si>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</si>
  <si>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</si>
  <si>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</si>
  <si>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</si>
  <si>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</si>
  <si>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</si>
  <si>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</si>
  <si>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</si>
  <si>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</si>
  <si>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</si>
  <si>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</si>
  <si>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</si>
  <si>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</si>
  <si>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</si>
  <si>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</si>
  <si>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</si>
  <si>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</si>
  <si>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</si>
  <si>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</si>
  <si>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</si>
  <si>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</si>
  <si>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</si>
  <si>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</si>
  <si>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</si>
  <si>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</si>
  <si>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</si>
  <si>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</si>
  <si>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</si>
  <si>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</si>
  <si>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</si>
  <si>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</si>
  <si>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</si>
  <si>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</si>
  <si>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</si>
  <si>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</si>
  <si>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</si>
  <si>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</si>
  <si>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</si>
  <si>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</si>
  <si>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</si>
  <si>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</si>
  <si>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</si>
  <si>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</si>
  <si>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</si>
  <si>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</si>
  <si>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</si>
  <si>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</si>
  <si>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</si>
  <si>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</si>
  <si>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</si>
  <si>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</si>
  <si>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</si>
  <si>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</si>
  <si>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</si>
  <si>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</si>
  <si>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</si>
  <si>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</si>
  <si>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</si>
  <si>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</si>
  <si>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</si>
  <si>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</si>
  <si>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</si>
  <si>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</si>
  <si>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</si>
  <si>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</si>
  <si>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</si>
  <si>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</si>
  <si>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</si>
  <si>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</si>
  <si>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</si>
  <si>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</si>
  <si>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</si>
  <si>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</si>
  <si>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</si>
  <si>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</si>
  <si>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</si>
  <si>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</si>
  <si>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</si>
  <si>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</si>
  <si>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</si>
  <si>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</si>
  <si>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</si>
  <si>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</si>
  <si>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</si>
  <si>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</si>
  <si>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</si>
  <si>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</si>
  <si>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</si>
  <si>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</si>
  <si>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</si>
  <si>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</si>
  <si>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</si>
  <si>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</si>
  <si>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</si>
  <si>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</si>
  <si>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</si>
  <si>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</si>
  <si>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</si>
  <si>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</si>
  <si>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</si>
  <si>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</si>
  <si>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</si>
  <si>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</si>
  <si>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</si>
  <si>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</si>
  <si>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</si>
  <si>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</si>
  <si>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</si>
  <si>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</si>
  <si>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</si>
  <si>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</si>
  <si>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</si>
  <si>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</si>
  <si>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</si>
  <si>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</si>
  <si>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</si>
  <si>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</si>
  <si>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</si>
  <si>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</si>
  <si>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</si>
  <si>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</si>
  <si>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</si>
  <si>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</si>
  <si>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</si>
  <si>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</si>
  <si>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</si>
  <si>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</si>
  <si>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</si>
  <si>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</si>
  <si>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</si>
  <si>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</si>
  <si>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</si>
  <si>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</si>
  <si>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</si>
  <si>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</si>
  <si>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</si>
  <si>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</si>
  <si>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</si>
  <si>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</si>
  <si>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</si>
  <si>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</si>
  <si>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</si>
  <si>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</si>
  <si>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</si>
  <si>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</si>
  <si>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</si>
  <si>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</si>
  <si>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</si>
  <si>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</si>
  <si>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</si>
  <si>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</si>
  <si>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</si>
  <si>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</si>
  <si>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</si>
  <si>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</si>
  <si>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</si>
  <si>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</si>
  <si>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</si>
  <si>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</si>
  <si>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</si>
  <si>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</si>
  <si>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</si>
  <si>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</si>
  <si>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</si>
  <si>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</si>
  <si>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</si>
  <si>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</si>
  <si>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</si>
  <si>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</si>
  <si>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</si>
  <si>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</si>
  <si>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</si>
  <si>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</si>
  <si>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</si>
  <si>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</si>
  <si>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</si>
  <si>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</si>
  <si>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</si>
  <si>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</si>
  <si>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</si>
  <si>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</si>
  <si>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</si>
  <si>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</si>
  <si>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</si>
  <si>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</si>
  <si>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</si>
  <si>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</si>
  <si>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</si>
  <si>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</si>
  <si>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</si>
  <si>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</si>
  <si>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</si>
  <si>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</si>
  <si>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</si>
  <si>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</si>
  <si>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</si>
  <si>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</si>
  <si>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</si>
  <si>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</si>
  <si>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</si>
  <si>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</si>
  <si>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</si>
  <si>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</si>
  <si>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</si>
  <si>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</si>
  <si>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</si>
  <si>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</si>
  <si>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</si>
  <si>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</si>
  <si>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</si>
  <si>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</si>
  <si>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</si>
  <si>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</si>
  <si>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</si>
  <si>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</si>
  <si>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</si>
  <si>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</si>
  <si>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</si>
  <si>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</si>
  <si>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</si>
  <si>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</si>
  <si>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</si>
  <si>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</si>
  <si>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</si>
  <si>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</si>
  <si>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</si>
  <si>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</si>
  <si>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</si>
  <si>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</si>
  <si>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</si>
  <si>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</si>
  <si>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</si>
  <si>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</si>
  <si>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</si>
  <si>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</si>
  <si>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</si>
  <si>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</si>
  <si>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</si>
  <si>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</si>
  <si>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</si>
  <si>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</si>
  <si>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</si>
  <si>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</si>
  <si>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</si>
  <si>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</si>
  <si>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</si>
  <si>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</si>
  <si>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</si>
  <si>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</si>
  <si>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</si>
  <si>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</si>
  <si>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</si>
  <si>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</si>
  <si>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</si>
  <si>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</si>
  <si>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</si>
  <si>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</si>
  <si>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</si>
  <si>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</si>
  <si>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</si>
  <si>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</si>
  <si>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</si>
  <si>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</si>
  <si>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</si>
  <si>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</si>
  <si>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</si>
  <si>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</si>
  <si>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</si>
  <si>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</si>
  <si>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</si>
  <si>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</si>
  <si>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</si>
  <si>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</si>
  <si>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</si>
  <si>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</si>
  <si>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</si>
  <si>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</si>
  <si>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</si>
  <si>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</si>
  <si>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</si>
  <si>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</si>
  <si>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</si>
  <si>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</si>
  <si>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</si>
  <si>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</si>
  <si>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</si>
  <si>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</si>
  <si>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</si>
  <si>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</si>
  <si>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</si>
  <si>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</si>
  <si>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</si>
  <si>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</si>
  <si>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</si>
  <si>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</si>
  <si>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</si>
  <si>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</si>
  <si>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</si>
  <si>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</si>
  <si>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</si>
  <si>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</si>
  <si>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</si>
  <si>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</si>
  <si>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</si>
  <si>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</si>
  <si>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</si>
  <si>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</si>
  <si>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</si>
  <si>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</si>
  <si>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</si>
  <si>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</si>
  <si>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</si>
  <si>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</si>
  <si>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</si>
  <si>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</si>
  <si>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</si>
  <si>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</si>
  <si>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</si>
  <si>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</si>
  <si>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</si>
  <si>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</si>
  <si>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</si>
  <si>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</si>
  <si>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</si>
  <si>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</si>
  <si>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</si>
  <si>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</si>
  <si>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</si>
  <si>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</si>
  <si>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</si>
  <si>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</si>
  <si>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</si>
  <si>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</si>
  <si>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</si>
  <si>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</si>
  <si>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</si>
  <si>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</si>
  <si>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</si>
  <si>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</si>
  <si>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</si>
  <si>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</si>
  <si>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</si>
  <si>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</si>
  <si>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</si>
  <si>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</si>
  <si>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</si>
  <si>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</si>
  <si>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</si>
  <si>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</si>
  <si>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</si>
  <si>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</si>
  <si>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</si>
  <si>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</si>
  <si>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</si>
  <si>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</si>
  <si>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</si>
  <si>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</si>
  <si>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</si>
  <si>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</si>
  <si>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</si>
  <si>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</si>
  <si>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</si>
  <si>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</si>
  <si>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</si>
  <si>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</si>
  <si>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</si>
  <si>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</si>
  <si>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</si>
  <si>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</si>
  <si>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</si>
  <si>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</si>
  <si>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</si>
  <si>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</si>
  <si>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</si>
  <si>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</si>
  <si>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</si>
  <si>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</si>
  <si>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</si>
  <si>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</si>
  <si>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</si>
  <si>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</si>
  <si>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</si>
  <si>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</si>
  <si>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</si>
  <si>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</si>
  <si>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</si>
  <si>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</si>
  <si>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</si>
  <si>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</si>
  <si>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</si>
  <si>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</si>
  <si>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</si>
  <si>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</si>
  <si>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</si>
  <si>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</si>
  <si>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</si>
  <si>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</si>
  <si>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</si>
  <si>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</si>
  <si>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</si>
  <si>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</si>
  <si>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</si>
  <si>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</si>
  <si>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</si>
  <si>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</si>
  <si>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</si>
  <si>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</si>
  <si>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</si>
  <si>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</si>
  <si>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</si>
  <si>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</si>
  <si>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</si>
  <si>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</si>
  <si>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</si>
  <si>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</si>
  <si>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</si>
  <si>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</si>
  <si>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</si>
  <si>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</si>
  <si>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</si>
  <si>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</si>
  <si>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</si>
  <si>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</si>
  <si>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</si>
  <si>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</si>
  <si>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</si>
  <si>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</si>
  <si>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</si>
  <si>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</si>
  <si>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</si>
  <si>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</si>
  <si>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</si>
  <si>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</si>
  <si>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</si>
  <si>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</si>
  <si>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</si>
  <si>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</si>
  <si>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</si>
  <si>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</si>
  <si>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</si>
  <si>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</si>
  <si>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</si>
  <si>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</si>
  <si>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</si>
  <si>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</si>
  <si>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</si>
  <si>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</si>
  <si>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</si>
  <si>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</si>
  <si>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</si>
  <si>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</si>
  <si>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</si>
  <si>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</si>
  <si>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</si>
  <si>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</si>
  <si>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</si>
  <si>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</si>
  <si>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</si>
  <si>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</si>
  <si>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</si>
  <si>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</si>
  <si>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</si>
  <si>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</si>
  <si>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</si>
  <si>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</si>
  <si>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</si>
  <si>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</si>
  <si>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</si>
  <si>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</si>
  <si>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</si>
  <si>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</si>
  <si>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</si>
  <si>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</si>
  <si>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</si>
  <si>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</si>
  <si>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</si>
  <si>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</si>
  <si>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</si>
  <si>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</si>
  <si>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</si>
  <si>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</si>
  <si>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</si>
  <si>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</si>
  <si>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</si>
  <si>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</si>
  <si>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</si>
  <si>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</si>
  <si>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</si>
  <si>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</si>
  <si>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</si>
  <si>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</si>
  <si>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</si>
  <si>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</si>
  <si>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</si>
  <si>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</si>
  <si>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</si>
  <si>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</si>
  <si>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</si>
  <si>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</si>
  <si>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</si>
  <si>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</si>
  <si>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</si>
  <si>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</si>
  <si>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</si>
  <si>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</si>
  <si>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</si>
  <si>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</si>
  <si>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</si>
  <si>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</si>
  <si>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</si>
  <si>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</si>
  <si>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</si>
  <si>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</si>
  <si>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</si>
  <si>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</si>
  <si>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</si>
  <si>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</si>
  <si>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</si>
  <si>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</si>
  <si>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</si>
  <si>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</si>
  <si>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</si>
  <si>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</si>
  <si>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</si>
  <si>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</si>
  <si>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</si>
  <si>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</si>
  <si>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</si>
  <si>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</si>
  <si>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</si>
  <si>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</si>
  <si>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</si>
  <si>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</si>
  <si>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</si>
  <si>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</si>
  <si>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</si>
  <si>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</si>
  <si>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</si>
  <si>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</si>
  <si>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</si>
  <si>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</si>
  <si>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</si>
  <si>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</si>
  <si>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</si>
  <si>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</si>
  <si>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</si>
  <si>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</si>
  <si>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</si>
  <si>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</si>
  <si>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</si>
  <si>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</si>
  <si>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</si>
  <si>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</si>
  <si>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</si>
  <si>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</si>
  <si>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</si>
  <si>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</si>
  <si>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</si>
  <si>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</si>
  <si>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</si>
  <si>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</si>
  <si>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</si>
  <si>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</si>
  <si>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</si>
  <si>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</si>
  <si>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</si>
  <si>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</si>
  <si>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</si>
  <si>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</si>
  <si>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</si>
  <si>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</si>
  <si>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</si>
  <si>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</si>
  <si>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</si>
  <si>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</si>
  <si>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</si>
  <si>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</si>
  <si>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</si>
  <si>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</si>
  <si>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</si>
  <si>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</si>
  <si>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</si>
  <si>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</si>
  <si>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</si>
  <si>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</si>
  <si>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</si>
  <si>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</si>
  <si>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</si>
  <si>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</si>
  <si>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</si>
  <si>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</si>
  <si>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</si>
  <si>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</si>
  <si>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</si>
  <si>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</si>
  <si>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</si>
  <si>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</si>
  <si>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</si>
  <si>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</si>
  <si>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</si>
  <si>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</si>
  <si>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</si>
  <si>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</si>
  <si>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</si>
  <si>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</si>
  <si>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</si>
  <si>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</si>
  <si>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</si>
  <si>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</si>
  <si>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</si>
  <si>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</si>
  <si>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</si>
  <si>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</si>
  <si>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</si>
  <si>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</si>
  <si>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</si>
  <si>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</si>
  <si>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</si>
  <si>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</si>
  <si>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</si>
  <si>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</si>
  <si>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</si>
  <si>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</si>
  <si>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</si>
  <si>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</si>
  <si>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</si>
  <si>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</si>
  <si>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</si>
  <si>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</si>
  <si>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</si>
  <si>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</si>
  <si>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</si>
  <si>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</si>
  <si>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</si>
  <si>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</si>
  <si>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</si>
  <si>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</si>
  <si>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</si>
  <si>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</si>
  <si>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</si>
  <si>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</si>
  <si>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</si>
  <si>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</si>
  <si>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</si>
  <si>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</si>
  <si>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</si>
  <si>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</si>
  <si>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</si>
  <si>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</si>
  <si>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</si>
  <si>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</si>
  <si>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</si>
  <si>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</si>
  <si>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</si>
  <si>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</si>
  <si>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</si>
  <si>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</si>
  <si>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</si>
  <si>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</si>
  <si>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</si>
  <si>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</si>
  <si>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</si>
  <si>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</si>
  <si>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</si>
  <si>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</si>
  <si>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</si>
  <si>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</si>
  <si>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</si>
  <si>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</si>
  <si>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</si>
  <si>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</si>
  <si>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</si>
  <si>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</si>
  <si>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</si>
  <si>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</si>
  <si>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</si>
  <si>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</si>
  <si>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</si>
  <si>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</si>
  <si>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</si>
  <si>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</si>
  <si>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</si>
  <si>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</si>
  <si>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</si>
  <si>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</si>
  <si>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</si>
  <si>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</si>
  <si>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</si>
  <si>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</si>
  <si>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</si>
  <si>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</si>
  <si>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</si>
  <si>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</si>
  <si>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</si>
  <si>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</si>
  <si>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</si>
  <si>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</si>
  <si>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</si>
  <si>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</si>
  <si>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</si>
  <si>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</si>
  <si>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</si>
  <si>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</si>
  <si>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</si>
  <si>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</si>
  <si>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</si>
  <si>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</si>
  <si>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</si>
  <si>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</si>
  <si>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</si>
  <si>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</si>
  <si>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</si>
  <si>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</si>
  <si>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</si>
  <si>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</si>
  <si>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</si>
  <si>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</si>
  <si>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</si>
  <si>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</si>
  <si>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</si>
  <si>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</si>
  <si>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</si>
  <si>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</si>
  <si>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</si>
  <si>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</si>
  <si>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</si>
  <si>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</si>
  <si>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</si>
  <si>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</si>
  <si>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</si>
  <si>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</si>
  <si>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</si>
  <si>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</si>
  <si>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</si>
  <si>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</si>
  <si>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</si>
  <si>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</si>
  <si>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</si>
  <si>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</si>
  <si>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</si>
  <si>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</si>
  <si>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</si>
  <si>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</si>
  <si>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</si>
  <si>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</si>
  <si>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</si>
  <si>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</si>
  <si>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</si>
  <si>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</si>
  <si>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</si>
  <si>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</si>
  <si>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</si>
  <si>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</si>
  <si>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</si>
  <si>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</si>
  <si>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</si>
  <si>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</si>
  <si>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</si>
  <si>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</si>
  <si>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</si>
  <si>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</si>
  <si>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</si>
  <si>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</si>
  <si>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</si>
  <si>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</si>
  <si>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</si>
  <si>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</si>
  <si>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</si>
  <si>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</si>
  <si>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</si>
  <si>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</si>
  <si>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</si>
  <si>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</si>
  <si>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</si>
  <si>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</si>
  <si>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</si>
  <si>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</si>
  <si>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</si>
  <si>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</si>
  <si>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</si>
  <si>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</si>
  <si>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</si>
  <si>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</si>
  <si>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</si>
  <si>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</si>
  <si>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</si>
  <si>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</si>
  <si>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</si>
  <si>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</si>
  <si>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</si>
  <si>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</si>
  <si>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</si>
  <si>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</si>
  <si>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</si>
  <si>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</si>
  <si>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</si>
  <si>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</si>
  <si>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</si>
  <si>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</si>
  <si>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</si>
  <si>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</si>
  <si>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</si>
  <si>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</si>
  <si>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</si>
  <si>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</si>
  <si>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</si>
  <si>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</si>
  <si>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</si>
  <si>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</si>
  <si>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</si>
  <si>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</si>
  <si>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</si>
  <si>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</si>
  <si>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</si>
  <si>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</si>
  <si>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</si>
  <si>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</si>
  <si>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</si>
  <si>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</si>
  <si>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</si>
  <si>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</si>
  <si>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</si>
  <si>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</si>
  <si>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</si>
  <si>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</si>
  <si>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</si>
  <si>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</si>
  <si>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</si>
  <si>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</si>
  <si>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</si>
  <si>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</si>
  <si>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</si>
  <si>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</si>
  <si>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</si>
  <si>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</si>
  <si>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</si>
  <si>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</si>
  <si>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</si>
  <si>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</si>
  <si>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</si>
  <si>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</si>
  <si>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</si>
  <si>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</si>
  <si>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</si>
  <si>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</si>
  <si>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</si>
  <si>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</si>
  <si>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</si>
  <si>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</si>
  <si>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</si>
  <si>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</si>
  <si>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</si>
  <si>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</si>
  <si>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</si>
  <si>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</si>
  <si>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</si>
  <si>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</si>
  <si>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</si>
  <si>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</si>
  <si>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</si>
  <si>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</si>
  <si>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</si>
  <si>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</si>
  <si>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</si>
  <si>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</si>
  <si>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</si>
  <si>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</si>
  <si>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</si>
  <si>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</si>
  <si>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</si>
  <si>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</si>
  <si>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</si>
  <si>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</si>
  <si>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</si>
  <si>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</si>
  <si>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</si>
  <si>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</si>
  <si>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</si>
  <si>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</si>
  <si>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</si>
  <si>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</si>
  <si>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</si>
  <si>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</si>
  <si>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</si>
  <si>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</si>
  <si>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</si>
  <si>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</si>
  <si>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</si>
  <si>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</si>
  <si>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</si>
  <si>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</si>
  <si>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</si>
  <si>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</si>
  <si>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</si>
  <si>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</si>
  <si>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</si>
  <si>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</si>
  <si>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</si>
  <si>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</si>
  <si>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</si>
  <si>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</si>
  <si>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</si>
  <si>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</si>
  <si>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</si>
  <si>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</si>
  <si>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</si>
  <si>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</si>
  <si>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</si>
  <si>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</si>
  <si>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</si>
  <si>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</si>
  <si>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</si>
  <si>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</si>
  <si>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</si>
  <si>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</si>
  <si>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</si>
  <si>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</si>
  <si>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</si>
  <si>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</si>
  <si>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</si>
  <si>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</si>
  <si>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</si>
  <si>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</si>
  <si>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</si>
  <si>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</si>
  <si>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</si>
  <si>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</si>
  <si>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</si>
  <si>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</si>
  <si>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</si>
  <si>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</si>
  <si>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</si>
  <si>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</si>
  <si>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</si>
  <si>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</si>
  <si>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</si>
  <si>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</si>
  <si>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</si>
  <si>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</si>
  <si>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</si>
  <si>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</si>
  <si>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</si>
  <si>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</si>
  <si>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</si>
  <si>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</si>
  <si>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</si>
  <si>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</si>
  <si>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</si>
  <si>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</si>
  <si>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</si>
  <si>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</si>
  <si>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</si>
  <si>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</si>
  <si>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</si>
  <si>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</si>
  <si>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</si>
  <si>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</si>
  <si>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</si>
  <si>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</si>
  <si>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</si>
  <si>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</si>
  <si>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</si>
  <si>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</si>
  <si>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</si>
  <si>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</si>
  <si>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</si>
  <si>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</si>
  <si>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</si>
  <si>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</si>
  <si>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</si>
  <si>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</si>
  <si>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</si>
  <si>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</si>
  <si>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</si>
  <si>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</si>
  <si>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</si>
  <si>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</si>
  <si>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</si>
  <si>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</si>
  <si>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</si>
  <si>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</si>
  <si>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</si>
  <si>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</si>
  <si>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</si>
  <si>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</si>
  <si>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</si>
  <si>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</si>
  <si>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</si>
  <si>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</si>
  <si>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</si>
  <si>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</si>
  <si>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</si>
  <si>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</si>
  <si>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</si>
  <si>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</si>
  <si>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</si>
  <si>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</si>
  <si>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</si>
  <si>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</si>
  <si>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</si>
  <si>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</si>
  <si>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</si>
  <si>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</si>
  <si>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</si>
  <si>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</si>
  <si>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</si>
  <si>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</si>
  <si>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</si>
  <si>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</si>
  <si>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</si>
  <si>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</si>
  <si>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</si>
  <si>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</si>
  <si>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</si>
  <si>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</si>
  <si>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</si>
  <si>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</si>
  <si>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</si>
  <si>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</si>
  <si>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</si>
  <si>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</si>
  <si>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</si>
  <si>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</si>
  <si>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</si>
  <si>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</si>
  <si>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</si>
  <si>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</si>
  <si>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</si>
  <si>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</si>
  <si>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</si>
  <si>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</si>
  <si>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</si>
  <si>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</si>
  <si>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</si>
  <si>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</si>
  <si>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</si>
  <si>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</si>
  <si>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</si>
  <si>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</si>
  <si>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</si>
  <si>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</si>
  <si>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</si>
  <si>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</si>
  <si>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</si>
  <si>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</si>
  <si>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</si>
  <si>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</si>
  <si>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</si>
  <si>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</si>
  <si>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</si>
  <si>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</si>
  <si>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</si>
  <si>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</si>
  <si>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</si>
  <si>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</si>
  <si>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</si>
  <si>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</si>
  <si>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</si>
  <si>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</si>
  <si>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</si>
  <si>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</si>
  <si>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</si>
  <si>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</si>
  <si>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</si>
  <si>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</si>
  <si>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</si>
  <si>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</si>
  <si>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</si>
  <si>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</si>
  <si>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</si>
  <si>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</si>
  <si>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</si>
  <si>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</si>
  <si>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</si>
  <si>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</si>
  <si>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</si>
  <si>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</si>
  <si>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</si>
  <si>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</si>
  <si>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</si>
  <si>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</si>
  <si>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</si>
  <si>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</si>
  <si>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</si>
  <si>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</si>
  <si>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</si>
  <si>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</si>
  <si>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</si>
  <si>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</si>
  <si>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</si>
  <si>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</si>
  <si>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</si>
  <si>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</si>
  <si>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</si>
  <si>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</si>
  <si>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</si>
  <si>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</si>
  <si>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</si>
  <si>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</si>
  <si>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</si>
  <si>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</si>
  <si>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</si>
  <si>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</si>
  <si>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</si>
  <si>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</si>
  <si>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</si>
  <si>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</si>
  <si>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</si>
  <si>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</si>
  <si>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</si>
  <si>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</si>
  <si>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</si>
  <si>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</si>
  <si>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</si>
  <si>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</si>
  <si>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</si>
  <si>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</si>
  <si>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</si>
  <si>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</si>
  <si>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</si>
  <si>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</si>
  <si>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</si>
  <si>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</si>
  <si>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</si>
  <si>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</si>
  <si>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</si>
  <si>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</si>
  <si>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</si>
  <si>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</si>
  <si>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</si>
  <si>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</si>
  <si>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</si>
  <si>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</si>
  <si>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</si>
  <si>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</si>
  <si>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</si>
  <si>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</si>
  <si>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</si>
  <si>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</si>
  <si>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</si>
  <si>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</si>
  <si>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</si>
  <si>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</si>
  <si>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</si>
  <si>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</si>
  <si>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</si>
  <si>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</si>
  <si>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</si>
  <si>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</si>
  <si>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</si>
  <si>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</si>
  <si>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</si>
  <si>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</si>
  <si>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</si>
  <si>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</si>
  <si>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</si>
  <si>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</si>
  <si>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</si>
  <si>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</si>
  <si>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</si>
  <si>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</si>
  <si>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</si>
  <si>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</si>
  <si>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</si>
  <si>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</si>
  <si>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</si>
  <si>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</si>
  <si>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</si>
  <si>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</si>
  <si>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</si>
  <si>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</si>
  <si>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</si>
  <si>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</si>
  <si>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</si>
  <si>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</si>
  <si>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</si>
  <si>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</si>
  <si>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</si>
  <si>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</si>
  <si>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</si>
  <si>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</si>
  <si>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</si>
  <si>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</si>
  <si>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</si>
  <si>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</si>
  <si>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</si>
  <si>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</si>
  <si>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</si>
  <si>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</si>
  <si>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</si>
  <si>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</si>
  <si>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</si>
  <si>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</si>
  <si>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</si>
  <si>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</si>
  <si>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</si>
  <si>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</si>
  <si>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</si>
  <si>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</si>
  <si>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</si>
  <si>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</si>
  <si>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</si>
  <si>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</si>
  <si>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</si>
  <si>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</si>
  <si>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</si>
  <si>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</si>
  <si>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</si>
  <si>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</si>
  <si>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</si>
  <si>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</si>
  <si>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</si>
  <si>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</si>
  <si>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</si>
  <si>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</si>
  <si>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</si>
  <si>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</si>
  <si>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</si>
  <si>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</si>
  <si>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</si>
  <si>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</si>
  <si>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</si>
  <si>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</si>
  <si>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</si>
  <si>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</si>
  <si>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</si>
  <si>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</si>
  <si>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</si>
  <si>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</si>
  <si>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</si>
  <si>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</si>
  <si>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</si>
  <si>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</si>
  <si>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</si>
  <si>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</si>
  <si>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</si>
  <si>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</si>
  <si>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</si>
  <si>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</si>
  <si>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</si>
  <si>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</si>
  <si>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</si>
  <si>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</si>
  <si>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</si>
  <si>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</si>
  <si>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</si>
  <si>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</si>
  <si>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</si>
  <si>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</si>
  <si>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</si>
  <si>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</si>
  <si>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</si>
  <si>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</si>
  <si>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</si>
  <si>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</si>
  <si>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</si>
  <si>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</si>
  <si>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</si>
  <si>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</si>
  <si>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</si>
  <si>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</si>
  <si>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</si>
  <si>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</si>
  <si>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</si>
  <si>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</si>
  <si>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</si>
  <si>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</si>
  <si>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</si>
  <si>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</si>
  <si>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</si>
  <si>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</si>
  <si>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</si>
  <si>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</si>
  <si>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</si>
  <si>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</si>
  <si>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</si>
  <si>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</si>
  <si>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</si>
  <si>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</si>
  <si>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</si>
  <si>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</si>
  <si>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</si>
  <si>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</si>
  <si>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</si>
  <si>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</si>
  <si>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</si>
  <si>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</si>
  <si>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</si>
  <si>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</si>
  <si>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</si>
  <si>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</si>
  <si>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</si>
  <si>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</si>
  <si>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</si>
  <si>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</si>
  <si>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</si>
  <si>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</si>
  <si>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</si>
  <si>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</si>
  <si>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</si>
  <si>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</si>
  <si>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</si>
  <si>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</si>
  <si>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</si>
  <si>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</si>
  <si>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</si>
  <si>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</si>
  <si>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</si>
  <si>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</si>
  <si>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</si>
  <si>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</si>
  <si>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</si>
  <si>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</si>
  <si>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</si>
  <si>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</si>
  <si>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</si>
  <si>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</si>
  <si>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</si>
  <si>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</si>
  <si>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</si>
  <si>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</si>
  <si>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</si>
  <si>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</si>
  <si>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</si>
  <si>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</si>
  <si>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</si>
  <si>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</si>
  <si>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</si>
  <si>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</si>
  <si>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</si>
  <si>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</si>
  <si>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</si>
  <si>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</si>
  <si>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</si>
  <si>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</si>
  <si>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</si>
  <si>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</si>
  <si>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</si>
  <si>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</si>
  <si>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</si>
  <si>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</si>
  <si>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</si>
  <si>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</si>
  <si>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</si>
  <si>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</si>
  <si>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</si>
  <si>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</si>
  <si>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</si>
  <si>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</si>
  <si>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</si>
  <si>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</si>
  <si>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</si>
  <si>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</si>
  <si>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</si>
  <si>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</si>
  <si>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</si>
  <si>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</si>
  <si>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</si>
  <si>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</si>
  <si>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</si>
  <si>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</si>
  <si>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</si>
  <si>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</si>
  <si>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</si>
  <si>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</si>
  <si>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</si>
  <si>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</si>
  <si>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</si>
  <si>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</si>
  <si>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</si>
  <si>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</si>
  <si>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</si>
  <si>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</si>
  <si>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</si>
  <si>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</si>
  <si>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</si>
  <si>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</si>
  <si>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</si>
  <si>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</si>
  <si>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</si>
  <si>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</si>
  <si>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</si>
  <si>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</si>
  <si>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</si>
  <si>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</si>
  <si>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</si>
  <si>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</si>
  <si>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</si>
  <si>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</si>
  <si>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</si>
  <si>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</si>
  <si>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</si>
  <si>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</si>
  <si>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</si>
  <si>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</si>
  <si>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</si>
  <si>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</si>
  <si>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</si>
  <si>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</si>
  <si>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</si>
  <si>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</si>
  <si>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</si>
  <si>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</si>
  <si>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</si>
  <si>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</si>
  <si>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</si>
  <si>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</si>
  <si>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</si>
  <si>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</si>
  <si>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</si>
  <si>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</si>
  <si>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</si>
  <si>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</si>
  <si>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</si>
  <si>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</si>
  <si>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</si>
  <si>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</si>
  <si>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</si>
  <si>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</si>
  <si>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</si>
  <si>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</si>
  <si>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</si>
  <si>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</si>
  <si>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</si>
  <si>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</si>
  <si>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</si>
  <si>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</si>
  <si>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</si>
  <si>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</si>
  <si>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</si>
  <si>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</si>
  <si>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</si>
  <si>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</si>
  <si>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</si>
  <si>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</si>
  <si>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</si>
  <si>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</si>
  <si>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</si>
  <si>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</si>
  <si>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</si>
  <si>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</si>
  <si>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</si>
  <si>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</si>
  <si>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</si>
  <si>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</si>
  <si>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</si>
  <si>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</si>
  <si>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</si>
  <si>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</si>
  <si>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</si>
  <si>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</si>
  <si>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</si>
  <si>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</si>
  <si>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</si>
  <si>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</si>
  <si>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</si>
  <si>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</si>
  <si>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</si>
  <si>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</si>
  <si>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</si>
  <si>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</si>
  <si>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</si>
  <si>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</si>
  <si>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</si>
  <si>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</si>
  <si>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</si>
  <si>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</si>
  <si>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</si>
  <si>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</si>
  <si>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</si>
  <si>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</si>
  <si>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</si>
  <si>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</si>
  <si>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</si>
  <si>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</si>
  <si>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</si>
  <si>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</si>
  <si>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</si>
  <si>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</si>
  <si>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</si>
  <si>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</si>
  <si>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</si>
  <si>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</si>
  <si>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</si>
  <si>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</si>
  <si>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</si>
  <si>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</si>
  <si>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</si>
  <si>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</si>
  <si>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</si>
  <si>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</si>
  <si>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</si>
  <si>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</si>
  <si>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</si>
  <si>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</si>
  <si>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</si>
  <si>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</si>
  <si>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</si>
  <si>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</si>
  <si>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</si>
  <si>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</si>
  <si>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</si>
  <si>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</si>
  <si>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</si>
  <si>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</si>
  <si>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</si>
  <si>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</si>
  <si>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</si>
  <si>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</si>
  <si>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</si>
  <si>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</si>
  <si>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</si>
  <si>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</si>
  <si>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</si>
  <si>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</si>
  <si>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</si>
  <si>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</si>
  <si>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</si>
  <si>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</si>
  <si>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</si>
  <si>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</si>
  <si>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</si>
  <si>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</si>
  <si>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</si>
  <si>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</si>
  <si>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</si>
  <si>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</si>
  <si>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</si>
  <si>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</si>
  <si>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</si>
  <si>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</si>
  <si>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</si>
  <si>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</si>
  <si>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</si>
  <si>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</si>
  <si>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</si>
  <si>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</si>
  <si>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</si>
  <si>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</si>
  <si>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</si>
  <si>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</si>
  <si>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</si>
  <si>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</si>
  <si>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</si>
  <si>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</si>
  <si>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</si>
  <si>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</si>
  <si>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</si>
  <si>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</si>
  <si>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</si>
  <si>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</si>
  <si>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</si>
  <si>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</si>
  <si>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</si>
  <si>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</si>
  <si>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</si>
  <si>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</si>
  <si>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</si>
  <si>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</si>
  <si>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</si>
  <si>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</si>
  <si>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</si>
  <si>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</si>
  <si>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</si>
  <si>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</si>
  <si>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</si>
  <si>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</si>
  <si>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</si>
  <si>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</si>
  <si>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</si>
  <si>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</si>
  <si>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</si>
  <si>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</si>
  <si>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</si>
  <si>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</si>
  <si>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</si>
  <si>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</si>
  <si>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</si>
  <si>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</si>
  <si>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</si>
  <si>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</si>
  <si>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</si>
  <si>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</si>
  <si>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</si>
  <si>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</si>
  <si>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</si>
  <si>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</si>
  <si>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</si>
  <si>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</si>
  <si>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</si>
  <si>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</si>
  <si>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</si>
  <si>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</si>
  <si>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</si>
  <si>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</si>
  <si>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</si>
  <si>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</si>
  <si>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</si>
  <si>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</si>
  <si>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</si>
  <si>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</si>
  <si>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</si>
  <si>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</si>
  <si>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</si>
  <si>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</si>
  <si>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</si>
  <si>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</si>
  <si>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</si>
  <si>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</si>
  <si>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</si>
  <si>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</si>
  <si>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</si>
  <si>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</si>
  <si>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</si>
  <si>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</si>
  <si>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</si>
  <si>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</si>
  <si>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</si>
  <si>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</si>
  <si>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</si>
  <si>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</si>
  <si>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</si>
  <si>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</si>
  <si>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</si>
  <si>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</si>
  <si>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</si>
  <si>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</si>
  <si>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</si>
  <si>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</si>
  <si>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</si>
  <si>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</si>
  <si>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</si>
  <si>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</si>
  <si>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</si>
  <si>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</si>
  <si>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</si>
  <si>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</si>
  <si>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</si>
  <si>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</si>
  <si>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</si>
  <si>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</si>
  <si>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</si>
  <si>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</si>
  <si>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</si>
  <si>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</si>
  <si>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</si>
  <si>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</si>
  <si>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</si>
  <si>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</si>
  <si>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</si>
  <si>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</si>
  <si>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</si>
  <si>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</si>
  <si>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</si>
  <si>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</si>
  <si>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</si>
  <si>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</si>
  <si>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</si>
  <si>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</si>
  <si>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</si>
  <si>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</si>
  <si>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</si>
  <si>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</si>
  <si>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</si>
  <si>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</si>
  <si>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</si>
  <si>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</si>
  <si>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</si>
  <si>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</si>
  <si>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</si>
  <si>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</si>
  <si>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</si>
  <si>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</si>
  <si>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</si>
  <si>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</si>
  <si>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</si>
  <si>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</si>
  <si>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</si>
  <si>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</si>
  <si>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</si>
  <si>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</si>
  <si>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</si>
  <si>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</si>
  <si>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</si>
  <si>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</si>
  <si>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</si>
  <si>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</si>
  <si>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</si>
  <si>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</si>
  <si>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</si>
  <si>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</si>
  <si>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</si>
  <si>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</si>
  <si>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</si>
  <si>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</si>
  <si>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</si>
  <si>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</si>
  <si>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</si>
  <si>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</si>
  <si>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</si>
  <si>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</si>
  <si>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</si>
  <si>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</si>
  <si>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</si>
  <si>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</si>
  <si>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</si>
  <si>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</si>
  <si>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</si>
  <si>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</si>
  <si>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</si>
  <si>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</si>
  <si>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</si>
  <si>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</si>
  <si>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</si>
  <si>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</si>
  <si>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</si>
  <si>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</si>
  <si>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</si>
  <si>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</si>
  <si>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</si>
  <si>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</si>
  <si>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</si>
  <si>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</si>
  <si>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</si>
  <si>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</si>
  <si>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</si>
  <si>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</si>
  <si>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</si>
  <si>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</si>
  <si>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</si>
  <si>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</si>
  <si>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</si>
  <si>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</si>
  <si>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</si>
  <si>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</si>
  <si>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</si>
  <si>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</si>
  <si>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</si>
  <si>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</si>
  <si>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</si>
  <si>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</si>
  <si>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</si>
  <si>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</si>
  <si>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</si>
  <si>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</si>
  <si>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</si>
  <si>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</si>
  <si>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</si>
  <si>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</si>
  <si>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</si>
  <si>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</si>
  <si>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</si>
  <si>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</si>
  <si>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</si>
  <si>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</si>
  <si>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</si>
  <si>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</si>
  <si>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</si>
  <si>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</si>
  <si>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</si>
  <si>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</si>
  <si>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</si>
  <si>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</si>
  <si>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</si>
  <si>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</si>
  <si>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</si>
  <si>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</si>
  <si>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</si>
  <si>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</si>
  <si>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</si>
  <si>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</si>
  <si>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</si>
  <si>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</si>
  <si>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</si>
  <si>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</si>
  <si>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</si>
  <si>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</si>
  <si>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</si>
  <si>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</si>
  <si>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</si>
  <si>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</si>
  <si>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</si>
  <si>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</si>
  <si>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</si>
  <si>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</si>
  <si>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</si>
  <si>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</si>
  <si>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</si>
  <si>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</si>
  <si>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</si>
  <si>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</si>
  <si>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</si>
  <si>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</si>
  <si>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</si>
  <si>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</si>
  <si>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</si>
  <si>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</si>
  <si>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</si>
  <si>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</si>
  <si>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</si>
  <si>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</si>
  <si>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</si>
  <si>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</si>
  <si>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</si>
  <si>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</si>
  <si>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</si>
  <si>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</si>
  <si>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</si>
  <si>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</si>
  <si>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</si>
  <si>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</si>
  <si>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</si>
  <si>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</si>
  <si>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</si>
  <si>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</si>
  <si>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</si>
  <si>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</si>
  <si>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</si>
  <si>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</si>
  <si>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</si>
  <si>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</si>
  <si>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</si>
  <si>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</si>
  <si>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</si>
  <si>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</si>
  <si>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</si>
  <si>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</si>
  <si>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</si>
  <si>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</si>
  <si>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</si>
  <si>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</si>
  <si>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</si>
  <si>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</si>
  <si>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</si>
  <si>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</si>
  <si>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</si>
  <si>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</si>
  <si>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</si>
  <si>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</si>
  <si>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</si>
  <si>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</si>
  <si>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</si>
  <si>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</si>
  <si>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</si>
  <si>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</si>
  <si>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</si>
  <si>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</si>
  <si>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</si>
  <si>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</si>
  <si>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</si>
  <si>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</si>
  <si>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</si>
  <si>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</si>
  <si>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</si>
  <si>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</si>
  <si>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</si>
  <si>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</si>
  <si>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</si>
  <si>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</si>
  <si>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</si>
  <si>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</si>
  <si>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</si>
  <si>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</si>
  <si>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</si>
  <si>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</si>
  <si>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</si>
  <si>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</si>
  <si>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</si>
  <si>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</si>
  <si>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</si>
  <si>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</si>
  <si>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</si>
  <si>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</si>
  <si>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</si>
  <si>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</si>
  <si>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</si>
  <si>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</si>
  <si>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</si>
  <si>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</si>
  <si>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</si>
  <si>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</si>
  <si>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</si>
  <si>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</si>
  <si>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</si>
  <si>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</si>
  <si>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</si>
  <si>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</si>
  <si>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</si>
  <si>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</si>
  <si>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</si>
  <si>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</si>
  <si>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</si>
  <si>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</si>
  <si>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</si>
  <si>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</si>
  <si>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</si>
  <si>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</si>
  <si>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</si>
  <si>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</si>
  <si>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</si>
  <si>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</si>
  <si>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</si>
  <si>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</si>
  <si>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</si>
  <si>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</si>
  <si>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</si>
  <si>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</si>
  <si>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</si>
  <si>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</si>
  <si>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</si>
  <si>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</si>
  <si>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</si>
  <si>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</si>
  <si>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</si>
  <si>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</si>
  <si>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</si>
  <si>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</si>
  <si>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</si>
  <si>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</si>
  <si>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</si>
  <si>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</si>
  <si>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</si>
  <si>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</si>
  <si>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</si>
  <si>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</si>
  <si>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</si>
  <si>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</si>
  <si>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</si>
  <si>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</si>
  <si>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</si>
  <si>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</si>
  <si>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</si>
  <si>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</si>
  <si>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</si>
  <si>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</si>
  <si>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</si>
  <si>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</si>
  <si>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</si>
  <si>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</si>
  <si>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</si>
  <si>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</si>
  <si>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</si>
  <si>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</si>
  <si>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</si>
  <si>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</si>
  <si>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</si>
  <si>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</si>
  <si>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</si>
  <si>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</si>
  <si>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</si>
  <si>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</si>
  <si>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</si>
  <si>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</si>
  <si>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</si>
  <si>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</si>
  <si>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</si>
  <si>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</si>
  <si>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</si>
  <si>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</si>
  <si>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</si>
  <si>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</si>
  <si>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</si>
  <si>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</si>
  <si>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</si>
  <si>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</si>
  <si>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</si>
  <si>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</si>
  <si>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</si>
  <si>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</si>
  <si>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</si>
  <si>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</si>
  <si>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</si>
  <si>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</si>
  <si>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</si>
  <si>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</si>
  <si>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</si>
  <si>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</si>
  <si>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</si>
  <si>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</si>
  <si>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</si>
  <si>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</si>
  <si>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</si>
  <si>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</si>
  <si>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</si>
  <si>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</si>
  <si>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</si>
  <si>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</si>
  <si>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</si>
  <si>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</si>
  <si>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</si>
  <si>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</si>
  <si>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</si>
  <si>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</si>
  <si>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</si>
  <si>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</si>
  <si>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</si>
  <si>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</si>
  <si>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</si>
  <si>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</si>
  <si>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</si>
  <si>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</si>
  <si>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</si>
  <si>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</si>
  <si>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</si>
  <si>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</si>
  <si>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</si>
  <si>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</si>
  <si>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</si>
  <si>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</si>
  <si>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</si>
  <si>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</si>
  <si>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</si>
  <si>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</si>
  <si>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</si>
  <si>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</si>
  <si>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</si>
  <si>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</si>
  <si>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</si>
  <si>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</si>
  <si>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</si>
  <si>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</si>
  <si>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</si>
  <si>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</si>
  <si>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</si>
  <si>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</si>
  <si>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</si>
  <si>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</si>
  <si>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</si>
  <si>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</si>
  <si>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</si>
  <si>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</si>
  <si>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</si>
  <si>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</si>
  <si>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</si>
  <si>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</si>
  <si>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</si>
  <si>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</si>
  <si>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</si>
  <si>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</si>
  <si>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</si>
  <si>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</si>
  <si>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</si>
  <si>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</si>
  <si>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</si>
  <si>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</si>
  <si>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</si>
  <si>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</si>
  <si>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</si>
  <si>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</si>
  <si>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</si>
  <si>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</si>
  <si>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</si>
  <si>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</si>
  <si>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</si>
  <si>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</si>
  <si>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</si>
  <si>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</si>
  <si>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</si>
  <si>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</si>
  <si>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</si>
  <si>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</si>
  <si>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</si>
  <si>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</si>
  <si>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</si>
  <si>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</si>
  <si>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</si>
  <si>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</si>
  <si>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</si>
  <si>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</si>
  <si>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</si>
  <si>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</si>
  <si>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</si>
  <si>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</si>
  <si>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</si>
  <si>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</si>
  <si>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</si>
  <si>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</si>
  <si>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</si>
  <si>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</si>
  <si>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</si>
  <si>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</si>
  <si>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</si>
  <si>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</si>
  <si>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</si>
  <si>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</si>
  <si>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</si>
  <si>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</si>
  <si>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</si>
  <si>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</si>
  <si>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</si>
  <si>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</si>
  <si>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</si>
  <si>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</si>
  <si>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</si>
  <si>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</si>
  <si>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</si>
  <si>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</si>
  <si>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</si>
  <si>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</si>
  <si>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</si>
  <si>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</si>
  <si>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</si>
  <si>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</si>
  <si>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</si>
  <si>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</si>
  <si>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</si>
  <si>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</si>
  <si>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</si>
  <si>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</si>
  <si>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</si>
  <si>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</si>
  <si>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</si>
  <si>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</si>
  <si>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</si>
  <si>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</si>
  <si>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</si>
  <si>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</si>
  <si>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</si>
  <si>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</si>
  <si>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</si>
  <si>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</si>
  <si>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</si>
  <si>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</si>
  <si>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</si>
  <si>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</si>
  <si>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</si>
  <si>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</si>
  <si>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</si>
  <si>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</si>
  <si>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</si>
  <si>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</si>
  <si>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</si>
  <si>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</si>
  <si>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</si>
  <si>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</si>
  <si>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</si>
  <si>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</si>
  <si>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</si>
  <si>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</si>
  <si>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</si>
  <si>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</si>
  <si>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</si>
  <si>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</si>
  <si>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</si>
  <si>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</si>
  <si>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</si>
  <si>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</si>
  <si>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</si>
  <si>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</si>
  <si>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</si>
  <si>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</si>
  <si>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</si>
  <si>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</si>
  <si>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</si>
  <si>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</si>
  <si>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</si>
  <si>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</si>
  <si>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</si>
  <si>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</si>
  <si>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</si>
  <si>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</si>
  <si>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</si>
  <si>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</si>
  <si>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</si>
  <si>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</si>
  <si>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</si>
  <si>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</si>
  <si>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</si>
  <si>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</si>
  <si>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</si>
  <si>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</si>
  <si>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</si>
  <si>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</si>
  <si>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</si>
  <si>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</si>
  <si>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</si>
  <si>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</si>
  <si>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</si>
  <si>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</si>
  <si>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</si>
  <si>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</si>
  <si>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</si>
  <si>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</si>
  <si>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</si>
  <si>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</si>
  <si>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</si>
  <si>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</si>
  <si>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</si>
  <si>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</si>
  <si>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</si>
  <si>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</si>
  <si>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</si>
  <si>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</si>
  <si>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</si>
  <si>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</si>
  <si>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</si>
  <si>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</si>
  <si>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</si>
  <si>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</si>
  <si>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</si>
  <si>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</si>
  <si>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</si>
  <si>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</si>
  <si>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</si>
  <si>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</si>
  <si>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</si>
  <si>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</si>
  <si>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</si>
  <si>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</si>
  <si>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</si>
  <si>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</si>
  <si>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</si>
  <si>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</si>
  <si>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</si>
  <si>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</si>
  <si>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</si>
  <si>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</si>
  <si>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</si>
  <si>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</si>
  <si>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</si>
  <si>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</si>
  <si>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</si>
  <si>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</si>
  <si>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</si>
  <si>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</si>
  <si>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</si>
  <si>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</si>
  <si>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</si>
  <si>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</si>
  <si>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</si>
  <si>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</si>
  <si>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</si>
  <si>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</si>
  <si>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</si>
  <si>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</si>
  <si>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</si>
  <si>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</si>
  <si>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</si>
  <si>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</si>
  <si>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</si>
  <si>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</si>
  <si>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</si>
  <si>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</si>
  <si>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</si>
  <si>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</si>
  <si>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</si>
  <si>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</si>
  <si>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</si>
  <si>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</si>
  <si>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</si>
  <si>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</si>
  <si>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</si>
  <si>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</si>
  <si>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</si>
  <si>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</si>
  <si>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</si>
  <si>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</si>
  <si>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</si>
  <si>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</si>
  <si>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</si>
  <si>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</si>
  <si>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</si>
  <si>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</si>
  <si>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</si>
  <si>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</si>
  <si>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</si>
  <si>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</si>
  <si>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</si>
  <si>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</si>
  <si>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</si>
  <si>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</si>
  <si>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</si>
  <si>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</si>
  <si>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</si>
  <si>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</si>
  <si>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</si>
  <si>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</si>
  <si>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</si>
  <si>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</si>
  <si>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</si>
  <si>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</si>
  <si>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</si>
  <si>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</si>
  <si>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</si>
  <si>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</si>
  <si>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</si>
  <si>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</si>
  <si>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</si>
  <si>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</si>
  <si>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</si>
  <si>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</si>
  <si>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</si>
  <si>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</si>
  <si>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</si>
  <si>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</si>
  <si>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</si>
  <si>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</si>
  <si>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</si>
  <si>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</si>
  <si>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</si>
  <si>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</si>
  <si>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</si>
  <si>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</si>
  <si>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</si>
  <si>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</si>
  <si>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</si>
  <si>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</si>
  <si>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</si>
  <si>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</si>
  <si>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</si>
  <si>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</si>
  <si>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</si>
  <si>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</si>
  <si>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</si>
  <si>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</si>
  <si>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</si>
  <si>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</si>
  <si>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</si>
  <si>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</si>
  <si>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</si>
  <si>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</si>
  <si>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</si>
  <si>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</si>
  <si>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</si>
  <si>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</si>
  <si>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</si>
  <si>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</si>
  <si>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</si>
  <si>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</si>
  <si>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</si>
  <si>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</si>
  <si>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</si>
  <si>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</si>
  <si>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</si>
  <si>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</si>
  <si>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</si>
  <si>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</si>
  <si>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</si>
  <si>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</si>
  <si>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</si>
  <si>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</si>
  <si>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</si>
  <si>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</si>
  <si>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</si>
  <si>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</si>
  <si>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</si>
  <si>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</si>
  <si>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</si>
  <si>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</si>
  <si>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</si>
  <si>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</si>
  <si>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</si>
  <si>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</si>
  <si>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</si>
  <si>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</si>
  <si>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</si>
  <si>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</si>
  <si>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</si>
  <si>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</si>
  <si>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</si>
  <si>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</si>
  <si>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</si>
  <si>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</si>
  <si>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</si>
  <si>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</si>
  <si>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</si>
  <si>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</si>
  <si>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</si>
  <si>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</si>
  <si>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</si>
  <si>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</si>
  <si>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</si>
  <si>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</si>
  <si>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</si>
  <si>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</si>
  <si>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</si>
  <si>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</si>
  <si>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</si>
  <si>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</si>
  <si>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</si>
  <si>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</si>
  <si>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</si>
  <si>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</si>
  <si>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</si>
  <si>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</si>
  <si>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</si>
  <si>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</si>
  <si>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</si>
  <si>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</si>
  <si>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</si>
  <si>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</si>
  <si>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</si>
  <si>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</si>
  <si>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</si>
  <si>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</si>
  <si>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</si>
  <si>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</si>
  <si>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</si>
  <si>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</si>
  <si>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</si>
  <si>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</si>
  <si>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</si>
  <si>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</si>
  <si>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</si>
  <si>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</si>
  <si>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</si>
  <si>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</si>
  <si>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</si>
  <si>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</si>
  <si>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</si>
  <si>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</si>
  <si>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</si>
  <si>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</si>
  <si>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</si>
  <si>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</si>
  <si>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</si>
  <si>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</si>
  <si>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</si>
  <si>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</si>
  <si>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</si>
  <si>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</si>
  <si>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</si>
  <si>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</si>
  <si>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</si>
  <si>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</si>
  <si>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</si>
  <si>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</si>
  <si>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</si>
  <si>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</si>
  <si>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</si>
  <si>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</si>
  <si>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</si>
  <si>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</si>
  <si>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</si>
  <si>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</si>
  <si>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</si>
  <si>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</si>
  <si>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</si>
  <si>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</si>
  <si>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</si>
  <si>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</si>
  <si>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</si>
  <si>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</si>
  <si>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</si>
  <si>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</si>
  <si>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</si>
  <si>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</si>
  <si>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</si>
  <si>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</si>
  <si>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</si>
  <si>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</si>
  <si>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</si>
  <si>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</si>
  <si>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</si>
  <si>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</si>
  <si>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</si>
  <si>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</si>
  <si>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</si>
  <si>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</si>
  <si>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</si>
  <si>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</si>
  <si>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</si>
  <si>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</si>
  <si>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</si>
  <si>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</si>
  <si>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</si>
  <si>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</si>
  <si>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</si>
  <si>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</si>
  <si>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</si>
  <si>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</si>
  <si>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</si>
  <si>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</si>
  <si>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</si>
  <si>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</si>
  <si>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</si>
  <si>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</si>
  <si>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</si>
  <si>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</si>
  <si>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</si>
  <si>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</si>
  <si>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</si>
  <si>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</si>
  <si>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</si>
  <si>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</si>
  <si>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</si>
  <si>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</si>
  <si>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</si>
  <si>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</si>
  <si>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</si>
  <si>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</si>
  <si>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</si>
  <si>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</si>
  <si>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</si>
  <si>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</si>
  <si>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</si>
  <si>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</si>
  <si>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</si>
  <si>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</si>
  <si>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</si>
  <si>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</si>
  <si>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</si>
  <si>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</si>
  <si>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</si>
  <si>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</si>
  <si>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</si>
  <si>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</si>
  <si>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</si>
  <si>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</si>
  <si>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</si>
  <si>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</si>
  <si>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</si>
  <si>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</si>
  <si>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</si>
  <si>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</si>
  <si>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</si>
  <si>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</si>
  <si>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</si>
  <si>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</si>
  <si>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</si>
  <si>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</si>
  <si>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</si>
  <si>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</si>
  <si>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</si>
  <si>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</si>
  <si>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</si>
  <si>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</si>
  <si>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</si>
  <si>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</si>
  <si>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</si>
  <si>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</si>
  <si>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</si>
  <si>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</si>
  <si>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</si>
  <si>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</si>
  <si>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</si>
  <si>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</si>
  <si>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</si>
  <si>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</si>
  <si>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</si>
  <si>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</si>
  <si>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</si>
  <si>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</si>
  <si>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</si>
  <si>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</si>
  <si>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</si>
  <si>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</si>
  <si>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</si>
  <si>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</si>
  <si>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</si>
  <si>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</si>
  <si>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</si>
  <si>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</si>
  <si>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</si>
  <si>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</si>
  <si>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</si>
  <si>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</si>
  <si>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</si>
  <si>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</si>
  <si>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</si>
  <si>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</si>
  <si>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</si>
  <si>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</si>
  <si>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</si>
  <si>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</si>
  <si>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</si>
  <si>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</si>
  <si>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</si>
  <si>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</si>
  <si>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</si>
  <si>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</si>
  <si>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</si>
  <si>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</si>
  <si>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</si>
  <si>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</si>
  <si>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</si>
  <si>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</si>
  <si>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</si>
  <si>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</si>
  <si>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</si>
  <si>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</si>
  <si>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</si>
  <si>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</si>
  <si>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</si>
  <si>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</si>
  <si>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</si>
  <si>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</si>
  <si>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</si>
  <si>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</si>
  <si>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</si>
  <si>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</si>
  <si>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</si>
  <si>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</si>
  <si>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</si>
  <si>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</si>
  <si>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</si>
  <si>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</si>
  <si>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</si>
  <si>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</si>
  <si>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</si>
  <si>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</si>
  <si>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</si>
  <si>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</si>
  <si>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</si>
  <si>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</si>
  <si>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</si>
  <si>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</si>
  <si>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</si>
  <si>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</si>
  <si>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</si>
  <si>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</si>
  <si>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</si>
  <si>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</si>
  <si>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</si>
  <si>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</si>
  <si>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</si>
  <si>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</si>
  <si>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</si>
  <si>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</si>
  <si>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</si>
  <si>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</si>
  <si>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</si>
  <si>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</si>
  <si>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</si>
  <si>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</si>
  <si>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</si>
  <si>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</si>
  <si>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</si>
  <si>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</si>
  <si>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</si>
  <si>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</si>
  <si>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</si>
  <si>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</si>
  <si>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</si>
  <si>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</si>
  <si>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</si>
  <si>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</si>
  <si>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</si>
  <si>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</si>
  <si>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</si>
  <si>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</si>
  <si>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</si>
  <si>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</si>
  <si>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</si>
  <si>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</si>
  <si>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</si>
  <si>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</si>
  <si>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</si>
  <si>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</si>
  <si>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</si>
  <si>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</si>
  <si>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</si>
  <si>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</si>
  <si>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</si>
  <si>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</si>
  <si>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</si>
  <si>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</si>
  <si>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</si>
  <si>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</si>
  <si>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</si>
  <si>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</si>
  <si>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</si>
  <si>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</si>
  <si>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</si>
  <si>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</si>
  <si>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</si>
  <si>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</si>
  <si>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</si>
  <si>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</si>
  <si>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</si>
  <si>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</si>
  <si>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</si>
  <si>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</si>
  <si>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</si>
  <si>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</si>
  <si>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</si>
  <si>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</si>
  <si>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</si>
  <si>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</si>
  <si>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</si>
  <si>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</si>
  <si>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</si>
  <si>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</si>
  <si>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</si>
  <si>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</si>
  <si>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</si>
  <si>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</si>
  <si>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</si>
  <si>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</si>
  <si>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</si>
  <si>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</si>
  <si>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</si>
  <si>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</si>
  <si>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</si>
  <si>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</si>
  <si>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</si>
  <si>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</si>
  <si>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</si>
  <si>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</si>
  <si>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</si>
  <si>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</si>
  <si>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</si>
  <si>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</si>
  <si>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</si>
  <si>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</si>
  <si>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</si>
  <si>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</si>
  <si>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</si>
  <si>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</si>
  <si>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</si>
  <si>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</si>
  <si>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</si>
  <si>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</si>
  <si>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</si>
  <si>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</si>
  <si>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</si>
  <si>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</si>
  <si>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</si>
  <si>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</si>
  <si>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</si>
  <si>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</si>
  <si>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</si>
  <si>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</si>
  <si>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</si>
  <si>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</si>
  <si>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</si>
  <si>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</si>
  <si>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</si>
  <si>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</si>
  <si>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</si>
  <si>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</si>
  <si>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</si>
  <si>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</si>
  <si>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</si>
  <si>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</si>
  <si>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</si>
  <si>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</si>
  <si>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</si>
  <si>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</si>
  <si>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</si>
  <si>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</si>
  <si>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</si>
  <si>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</si>
  <si>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</si>
  <si>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</si>
  <si>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</si>
  <si>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</si>
  <si>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</si>
  <si>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</si>
  <si>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</si>
  <si>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</si>
  <si>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</si>
  <si>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</si>
  <si>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</si>
  <si>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</si>
  <si>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</si>
  <si>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</si>
  <si>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</si>
  <si>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</si>
  <si>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</si>
  <si>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</si>
  <si>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</si>
  <si>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</si>
  <si>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</si>
  <si>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</si>
  <si>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</si>
  <si>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</si>
  <si>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</si>
  <si>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</si>
  <si>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</si>
  <si>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</si>
  <si>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</si>
  <si>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</si>
  <si>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</si>
  <si>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</si>
  <si>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</si>
  <si>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</si>
  <si>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</si>
  <si>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</si>
  <si>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</si>
  <si>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</si>
  <si>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</si>
  <si>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</si>
  <si>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</si>
  <si>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</si>
  <si>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</si>
  <si>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</si>
  <si>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</si>
  <si>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</si>
  <si>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</si>
  <si>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</si>
  <si>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</si>
  <si>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</si>
  <si>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</si>
  <si>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</si>
  <si>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</si>
  <si>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</si>
  <si>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</si>
  <si>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</si>
  <si>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</si>
  <si>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</si>
  <si>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</si>
  <si>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</si>
  <si>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</si>
  <si>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</si>
  <si>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</si>
  <si>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</si>
  <si>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</si>
  <si>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</si>
  <si>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</si>
  <si>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</si>
  <si>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</si>
  <si>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</si>
  <si>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</si>
  <si>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</si>
  <si>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</si>
  <si>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</si>
  <si>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</si>
  <si>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</si>
  <si>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</si>
  <si>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</si>
  <si>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</si>
  <si>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</si>
  <si>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</si>
  <si>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</si>
  <si>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</si>
  <si>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</si>
  <si>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</si>
  <si>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</si>
  <si>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</si>
  <si>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</si>
  <si>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</si>
  <si>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</si>
  <si>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</si>
  <si>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</si>
  <si>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</si>
  <si>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</si>
  <si>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</si>
  <si>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</si>
  <si>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</si>
  <si>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</si>
  <si>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</si>
  <si>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</si>
  <si>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</si>
  <si>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</si>
  <si>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</si>
  <si>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</si>
  <si>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</si>
  <si>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</si>
  <si>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</si>
  <si>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</si>
  <si>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</si>
  <si>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</si>
  <si>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</si>
  <si>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</si>
  <si>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</si>
  <si>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</si>
  <si>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</si>
  <si>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</si>
  <si>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</si>
  <si>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</si>
  <si>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</si>
  <si>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</si>
  <si>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</si>
  <si>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</si>
  <si>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</si>
  <si>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</si>
  <si>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</si>
  <si>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</si>
  <si>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</si>
  <si>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</si>
  <si>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</si>
  <si>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</si>
  <si>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</si>
  <si>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</si>
  <si>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</si>
  <si>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</si>
  <si>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</si>
  <si>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</si>
  <si>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</si>
  <si>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</si>
  <si>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</si>
  <si>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</si>
  <si>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</si>
  <si>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</si>
  <si>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</si>
  <si>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</si>
  <si>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</si>
  <si>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</si>
  <si>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</si>
  <si>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</si>
  <si>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</si>
  <si>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</si>
  <si>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</si>
  <si>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</si>
  <si>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</si>
  <si>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</si>
  <si>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</si>
  <si>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</si>
  <si>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</si>
  <si>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</si>
  <si>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</si>
  <si>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</si>
  <si>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</si>
  <si>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</si>
  <si>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</si>
  <si>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</si>
  <si>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</si>
  <si>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</si>
  <si>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</si>
  <si>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</si>
  <si>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</si>
  <si>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</si>
  <si>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</si>
  <si>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</si>
  <si>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</si>
  <si>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</si>
  <si>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</si>
  <si>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</si>
  <si>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</si>
  <si>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</si>
  <si>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</si>
  <si>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</si>
  <si>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</si>
  <si>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</si>
  <si>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</si>
  <si>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</si>
  <si>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</si>
  <si>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</si>
  <si>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</si>
  <si>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</si>
  <si>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</si>
  <si>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</si>
  <si>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</si>
  <si>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</si>
  <si>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</si>
  <si>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</si>
  <si>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</si>
  <si>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</si>
  <si>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</si>
  <si>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</si>
  <si>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</si>
  <si>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</si>
  <si>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</si>
  <si>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</si>
  <si>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</si>
  <si>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</si>
  <si>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</si>
  <si>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</si>
  <si>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</si>
  <si>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</si>
  <si>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</si>
  <si>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</si>
  <si>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</si>
  <si>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</si>
  <si>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</si>
  <si>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</si>
  <si>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</si>
  <si>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</si>
  <si>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</si>
  <si>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</si>
  <si>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</si>
  <si>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</si>
  <si>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</si>
  <si>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</si>
  <si>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</si>
  <si>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</si>
  <si>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</si>
  <si>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</si>
  <si>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</si>
  <si>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</si>
  <si>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</si>
  <si>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</si>
  <si>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</si>
  <si>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</si>
  <si>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</si>
  <si>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</si>
  <si>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</si>
  <si>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</si>
  <si>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</si>
  <si>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</si>
  <si>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</si>
  <si>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</si>
  <si>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</si>
  <si>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</si>
  <si>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</si>
  <si>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</si>
  <si>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</si>
  <si>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</si>
  <si>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</si>
  <si>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</si>
  <si>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</si>
  <si>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</si>
  <si>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</si>
  <si>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</si>
  <si>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</si>
  <si>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</si>
  <si>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</si>
  <si>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</si>
  <si>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</si>
  <si>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</si>
  <si>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</si>
  <si>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</si>
  <si>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</si>
  <si>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</si>
  <si>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</si>
  <si>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</si>
  <si>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</si>
  <si>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</si>
  <si>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</si>
  <si>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</si>
  <si>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</si>
  <si>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</si>
  <si>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</si>
  <si>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</si>
  <si>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</si>
  <si>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</si>
  <si>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</si>
  <si>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</si>
  <si>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</si>
  <si>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</si>
  <si>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</si>
  <si>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</si>
  <si>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</si>
  <si>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</si>
  <si>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</si>
  <si>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</si>
  <si>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</si>
  <si>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</si>
  <si>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</si>
  <si>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</si>
  <si>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</si>
  <si>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</si>
  <si>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</si>
  <si>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</si>
  <si>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</si>
  <si>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</si>
  <si>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</si>
  <si>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</si>
  <si>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</si>
  <si>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</si>
  <si>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</si>
  <si>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</si>
  <si>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</si>
  <si>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</si>
  <si>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</si>
  <si>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</si>
  <si>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</si>
  <si>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</si>
  <si>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</si>
  <si>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</si>
  <si>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</si>
  <si>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</si>
  <si>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</si>
  <si>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</si>
  <si>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</si>
  <si>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</si>
  <si>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</si>
  <si>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</si>
  <si>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</si>
  <si>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</si>
  <si>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</si>
  <si>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</si>
  <si>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</si>
  <si>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</si>
  <si>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</si>
  <si>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</si>
  <si>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</si>
  <si>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</si>
  <si>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</si>
  <si>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</si>
  <si>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</si>
  <si>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</si>
  <si>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</si>
  <si>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</si>
  <si>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</si>
  <si>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</si>
  <si>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</si>
  <si>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</si>
  <si>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</si>
  <si>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</si>
  <si>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</si>
  <si>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</si>
  <si>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</si>
  <si>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</si>
  <si>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</si>
  <si>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</si>
  <si>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</si>
  <si>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</si>
  <si>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</si>
  <si>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</si>
  <si>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</si>
  <si>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</si>
  <si>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</si>
  <si>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</si>
  <si>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</si>
  <si>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</si>
  <si>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</si>
  <si>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</si>
  <si>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</si>
  <si>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</si>
  <si>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</si>
  <si>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</si>
  <si>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</si>
  <si>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</si>
  <si>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</si>
  <si>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</si>
  <si>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</si>
  <si>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</si>
  <si>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</si>
  <si>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</si>
  <si>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</si>
  <si>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</si>
  <si>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</si>
  <si>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</si>
  <si>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</si>
  <si>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</si>
  <si>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</si>
  <si>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</si>
  <si>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</si>
  <si>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</si>
  <si>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</si>
  <si>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</si>
  <si>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</si>
  <si>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</si>
  <si>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</si>
  <si>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</si>
  <si>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</si>
  <si>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</si>
  <si>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</si>
  <si>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</si>
  <si>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</si>
  <si>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</si>
  <si>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</si>
  <si>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</si>
  <si>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</si>
  <si>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</si>
  <si>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</si>
  <si>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</si>
  <si>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</si>
  <si>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</si>
  <si>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</si>
  <si>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</si>
  <si>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</si>
  <si>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</si>
  <si>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</si>
  <si>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</si>
  <si>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</si>
  <si>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</si>
  <si>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</si>
  <si>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</si>
  <si>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</si>
  <si>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</si>
  <si>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</si>
  <si>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</si>
  <si>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</si>
  <si>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</si>
  <si>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</si>
  <si>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</si>
  <si>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</si>
  <si>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</si>
  <si>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</si>
  <si>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</si>
  <si>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</si>
  <si>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</si>
  <si>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</si>
  <si>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</si>
  <si>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</si>
  <si>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</si>
  <si>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</si>
  <si>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</si>
  <si>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</si>
  <si>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</si>
  <si>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</si>
  <si>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</si>
  <si>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</si>
  <si>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</si>
  <si>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</si>
  <si>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</si>
  <si>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</si>
  <si>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</si>
  <si>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</si>
  <si>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</si>
  <si>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</si>
  <si>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</si>
  <si>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</si>
  <si>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</si>
  <si>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</si>
  <si>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</si>
  <si>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</si>
  <si>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</si>
  <si>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</si>
  <si>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</si>
  <si>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</si>
  <si>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</si>
  <si>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</si>
  <si>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</si>
  <si>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</si>
  <si>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</si>
  <si>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</si>
  <si>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</si>
  <si>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</si>
  <si>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</si>
  <si>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</si>
  <si>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</si>
  <si>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</si>
  <si>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</si>
  <si>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</si>
  <si>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</si>
  <si>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</si>
  <si>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</si>
  <si>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</si>
  <si>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</si>
  <si>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</si>
  <si>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</si>
  <si>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</si>
  <si>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</si>
  <si>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</si>
  <si>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</si>
  <si>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</si>
  <si>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</si>
  <si>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</si>
  <si>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</si>
  <si>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</si>
  <si>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</si>
  <si>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</si>
  <si>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</si>
  <si>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</si>
  <si>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</si>
  <si>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</si>
  <si>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</si>
  <si>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</si>
  <si>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</si>
  <si>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</si>
  <si>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</si>
  <si>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</si>
  <si>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</si>
  <si>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</si>
  <si>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</si>
  <si>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</si>
  <si>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</si>
  <si>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</si>
  <si>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</si>
  <si>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</si>
  <si>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</si>
  <si>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</si>
  <si>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</si>
  <si>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</si>
  <si>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</si>
  <si>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</si>
  <si>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</si>
  <si>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</si>
  <si>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</si>
  <si>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</si>
  <si>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</si>
  <si>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</si>
  <si>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</si>
  <si>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</si>
  <si>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</si>
  <si>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</si>
  <si>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</si>
  <si>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</si>
  <si>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</si>
  <si>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</si>
  <si>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</si>
  <si>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</si>
  <si>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</si>
  <si>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</si>
  <si>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</si>
  <si>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</si>
  <si>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</si>
  <si>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</si>
  <si>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</si>
  <si>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</si>
  <si>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</si>
  <si>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</si>
  <si>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</si>
  <si>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</si>
  <si>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</si>
  <si>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</si>
  <si>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</si>
  <si>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</si>
  <si>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</si>
  <si>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</si>
  <si>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</si>
  <si>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</si>
  <si>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</si>
  <si>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</si>
  <si>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</si>
  <si>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</si>
  <si>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</si>
  <si>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</si>
  <si>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</si>
  <si>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</si>
  <si>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</si>
  <si>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</si>
  <si>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</si>
  <si>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</si>
  <si>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</si>
  <si>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</si>
  <si>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</si>
  <si>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</si>
  <si>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</si>
  <si>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</si>
  <si>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</si>
  <si>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</si>
  <si>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</si>
  <si>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</si>
  <si>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</si>
  <si>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</si>
  <si>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</si>
  <si>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</si>
  <si>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</si>
  <si>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</si>
  <si>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</si>
  <si>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</si>
  <si>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</si>
  <si>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</si>
  <si>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</si>
  <si>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</si>
  <si>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</si>
  <si>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</si>
  <si>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</si>
  <si>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</si>
  <si>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</si>
  <si>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</si>
  <si>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</si>
  <si>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</si>
  <si>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</si>
  <si>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</si>
  <si>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</si>
  <si>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</si>
  <si>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</si>
  <si>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</si>
  <si>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</si>
  <si>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</si>
  <si>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</si>
  <si>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</si>
  <si>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</si>
  <si>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</si>
  <si>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</si>
  <si>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</si>
  <si>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</si>
  <si>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</si>
  <si>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</si>
  <si>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</si>
  <si>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</si>
  <si>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</si>
  <si>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</si>
  <si>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</si>
  <si>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</si>
  <si>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</si>
  <si>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</si>
  <si>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</si>
  <si>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</si>
  <si>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</si>
  <si>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</si>
  <si>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</si>
  <si>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</si>
  <si>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</si>
  <si>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</si>
  <si>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</si>
  <si>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</si>
  <si>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</si>
  <si>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</si>
  <si>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</si>
  <si>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</si>
  <si>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</si>
  <si>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</si>
  <si>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</si>
  <si>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</si>
  <si>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</si>
  <si>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</si>
  <si>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</si>
  <si>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</si>
  <si>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</si>
  <si>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</si>
  <si>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</si>
  <si>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</si>
  <si>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</si>
  <si>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</si>
  <si>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</si>
  <si>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</si>
  <si>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</si>
  <si>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</si>
  <si>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</si>
  <si>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</si>
  <si>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</si>
  <si>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</si>
  <si>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</si>
  <si>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</si>
  <si>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</si>
  <si>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</si>
  <si>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</si>
  <si>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</si>
  <si>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</si>
  <si>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</si>
  <si>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</si>
  <si>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</si>
  <si>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</si>
  <si>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</si>
  <si>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</si>
  <si>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</si>
  <si>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</si>
  <si>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</si>
  <si>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</si>
  <si>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</si>
  <si>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</si>
  <si>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</si>
  <si>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</si>
  <si>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</si>
  <si>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</si>
  <si>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</si>
  <si>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</si>
  <si>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</si>
  <si>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</si>
  <si>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</si>
  <si>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</si>
  <si>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</si>
  <si>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</si>
  <si>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</si>
  <si>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</si>
  <si>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</si>
  <si>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</si>
  <si>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</si>
  <si>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</si>
  <si>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</si>
  <si>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</si>
  <si>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</si>
  <si>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</si>
  <si>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</si>
  <si>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</si>
  <si>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</si>
  <si>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</si>
  <si>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</si>
  <si>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</si>
  <si>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</si>
  <si>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</si>
  <si>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</si>
  <si>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</si>
  <si>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</si>
  <si>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</si>
  <si>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</si>
  <si>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</si>
  <si>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</si>
  <si>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</si>
  <si>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</si>
  <si>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</si>
  <si>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</si>
  <si>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</si>
  <si>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</si>
  <si>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</si>
  <si>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</si>
  <si>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</si>
  <si>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</si>
  <si>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</si>
  <si>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</si>
  <si>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</si>
  <si>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</si>
  <si>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</si>
  <si>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</si>
  <si>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</si>
  <si>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</si>
  <si>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</si>
  <si>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</si>
  <si>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</si>
  <si>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</si>
  <si>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</si>
  <si>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</si>
  <si>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</si>
  <si>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</si>
  <si>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</si>
  <si>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</si>
  <si>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</si>
  <si>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</si>
  <si>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</si>
  <si>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</si>
  <si>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</si>
  <si>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</si>
  <si>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</si>
  <si>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</si>
  <si>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</si>
  <si>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</si>
  <si>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</si>
  <si>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</si>
  <si>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</si>
  <si>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</si>
  <si>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</si>
  <si>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</si>
  <si>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</si>
  <si>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</si>
  <si>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</si>
  <si>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</si>
  <si>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</si>
  <si>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</si>
  <si>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</si>
  <si>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</si>
  <si>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</si>
  <si>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</si>
  <si>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</si>
  <si>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</si>
  <si>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</si>
  <si>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</si>
  <si>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</si>
  <si>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</si>
  <si>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</si>
  <si>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</si>
  <si>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</si>
  <si>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</si>
  <si>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</si>
  <si>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</si>
  <si>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</si>
  <si>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</si>
  <si>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</si>
  <si>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</si>
  <si>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</si>
  <si>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</si>
  <si>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</si>
  <si>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</si>
  <si>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</si>
  <si>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</si>
  <si>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</si>
  <si>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</si>
  <si>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</si>
  <si>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</si>
  <si>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</si>
  <si>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</si>
  <si>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</si>
  <si>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</si>
  <si>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</si>
  <si>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</si>
  <si>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</si>
  <si>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</si>
  <si>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</si>
  <si>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</si>
  <si>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</si>
  <si>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</si>
  <si>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</si>
  <si>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</si>
  <si>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</si>
  <si>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</si>
  <si>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</si>
  <si>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</si>
  <si>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</si>
  <si>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</si>
  <si>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</si>
  <si>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</si>
  <si>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</si>
  <si>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</si>
  <si>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</si>
  <si>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</si>
  <si>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</si>
  <si>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</si>
  <si>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</si>
  <si>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</si>
  <si>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</si>
  <si>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</si>
  <si>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</si>
  <si>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</si>
  <si>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</si>
  <si>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</si>
  <si>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</si>
  <si>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</si>
  <si>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</si>
  <si>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</si>
  <si>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</si>
  <si>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</si>
  <si>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</si>
  <si>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</si>
  <si>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</si>
  <si>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</si>
  <si>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</si>
  <si>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</si>
  <si>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</si>
  <si>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</si>
  <si>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</si>
  <si>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</si>
  <si>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</si>
  <si>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</si>
  <si>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</si>
  <si>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</si>
  <si>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</si>
  <si>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</si>
  <si>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</si>
  <si>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</si>
  <si>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</si>
  <si>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</si>
  <si>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</si>
  <si>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</si>
  <si>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</si>
  <si>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</si>
  <si>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</si>
  <si>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</si>
  <si>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</si>
  <si>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</si>
  <si>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</si>
  <si>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</si>
  <si>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</si>
  <si>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</si>
  <si>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</si>
  <si>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</si>
  <si>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</si>
  <si>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</si>
  <si>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</si>
  <si>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</si>
  <si>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</si>
  <si>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</si>
  <si>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</si>
  <si>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</si>
  <si>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</si>
  <si>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</si>
  <si>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</si>
  <si>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</si>
  <si>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</si>
  <si>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</si>
  <si>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</si>
  <si>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</si>
  <si>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</si>
  <si>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</si>
  <si>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</si>
  <si>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</si>
  <si>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</si>
  <si>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</si>
  <si>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</si>
  <si>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</si>
  <si>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</si>
  <si>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</si>
  <si>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</si>
  <si>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</si>
  <si>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</si>
  <si>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</si>
  <si>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</si>
  <si>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</si>
  <si>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</si>
  <si>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</si>
  <si>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</si>
  <si>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</si>
  <si>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</si>
  <si>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</si>
  <si>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</si>
  <si>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</si>
  <si>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</si>
  <si>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</si>
  <si>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</si>
  <si>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</si>
  <si>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</si>
  <si>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</si>
  <si>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</si>
  <si>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</si>
  <si>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</si>
  <si>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</si>
  <si>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</si>
  <si>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</si>
  <si>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</si>
  <si>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</si>
  <si>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</si>
  <si>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</si>
  <si>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</si>
  <si>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</si>
  <si>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</si>
  <si>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</si>
  <si>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</si>
  <si>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</si>
  <si>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</si>
  <si>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</si>
  <si>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</si>
  <si>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</si>
  <si>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</si>
  <si>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</si>
  <si>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</si>
  <si>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</si>
  <si>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</si>
  <si>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</si>
  <si>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</si>
  <si>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</si>
  <si>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</si>
  <si>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</si>
  <si>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</si>
  <si>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</si>
  <si>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</si>
  <si>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</si>
  <si>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</si>
  <si>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</si>
  <si>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</si>
  <si>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</si>
  <si>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</si>
  <si>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</si>
  <si>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</si>
  <si>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</si>
  <si>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</si>
  <si>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</si>
  <si>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</si>
  <si>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</si>
  <si>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</si>
  <si>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</si>
  <si>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</si>
  <si>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</si>
  <si>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</si>
  <si>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</si>
  <si>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</si>
  <si>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</si>
  <si>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</si>
  <si>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</si>
  <si>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</si>
  <si>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</si>
  <si>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</si>
  <si>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</si>
  <si>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</si>
  <si>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</si>
  <si>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</si>
  <si>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</si>
  <si>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</si>
  <si>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</si>
  <si>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</si>
  <si>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</si>
  <si>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</si>
  <si>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</si>
  <si>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</si>
  <si>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</si>
  <si>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</si>
  <si>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</si>
  <si>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</si>
  <si>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</si>
  <si>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</si>
  <si>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</si>
  <si>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</si>
  <si>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</si>
  <si>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</si>
  <si>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</si>
  <si>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</si>
  <si>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</si>
  <si>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</si>
  <si>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</si>
  <si>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</si>
  <si>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</si>
  <si>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</si>
  <si>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</si>
  <si>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</si>
  <si>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</si>
  <si>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</si>
  <si>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</si>
  <si>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</si>
  <si>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</si>
  <si>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</si>
  <si>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</si>
  <si>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</si>
  <si>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</si>
  <si>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</si>
  <si>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</si>
  <si>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</si>
  <si>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</si>
  <si>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</si>
  <si>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</si>
  <si>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</si>
  <si>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</si>
  <si>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</si>
  <si>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</si>
  <si>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</si>
  <si>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</si>
  <si>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</si>
  <si>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</si>
  <si>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</si>
  <si>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</si>
  <si>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</si>
  <si>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</si>
  <si>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</si>
  <si>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</si>
  <si>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</si>
  <si>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</si>
  <si>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</si>
  <si>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</si>
  <si>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</si>
  <si>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</si>
  <si>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</si>
  <si>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</si>
  <si>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</si>
  <si>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</si>
  <si>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</si>
  <si>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</si>
  <si>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</si>
  <si>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</si>
  <si>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</si>
  <si>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</si>
  <si>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</si>
  <si>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</si>
  <si>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</si>
  <si>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</si>
  <si>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</si>
  <si>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</si>
  <si>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</si>
  <si>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</si>
  <si>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</si>
  <si>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</si>
  <si>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</si>
  <si>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</si>
  <si>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</si>
  <si>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</si>
  <si>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</si>
  <si>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</si>
  <si>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</si>
  <si>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</si>
  <si>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</si>
  <si>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</si>
  <si>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</si>
  <si>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</si>
  <si>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</si>
  <si>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</si>
  <si>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</si>
  <si>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</si>
  <si>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</si>
  <si>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</si>
  <si>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</si>
  <si>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</si>
  <si>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</si>
  <si>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</si>
  <si>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</si>
  <si>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</si>
  <si>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</si>
  <si>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</si>
  <si>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</si>
  <si>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</si>
  <si>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</si>
  <si>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</si>
  <si>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</si>
  <si>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</si>
  <si>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</si>
  <si>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</si>
  <si>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</si>
  <si>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</si>
  <si>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</si>
  <si>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</si>
  <si>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</si>
  <si>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</si>
  <si>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</si>
  <si>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</si>
  <si>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</si>
  <si>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</si>
  <si>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</si>
  <si>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</si>
  <si>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</si>
  <si>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</si>
  <si>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</si>
  <si>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</si>
  <si>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</si>
  <si>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</si>
  <si>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</si>
  <si>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</si>
  <si>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</si>
  <si>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</si>
  <si>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</si>
  <si>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</si>
  <si>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</si>
  <si>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</si>
  <si>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</si>
  <si>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</si>
  <si>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</si>
  <si>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</si>
  <si>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</si>
  <si>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</si>
  <si>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</si>
  <si>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</si>
  <si>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</si>
  <si>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</si>
  <si>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</si>
  <si>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</si>
  <si>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</si>
  <si>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</si>
  <si>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</si>
  <si>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</si>
  <si>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</si>
  <si>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</si>
  <si>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</si>
  <si>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</si>
  <si>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</si>
  <si>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</si>
  <si>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</si>
  <si>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</si>
  <si>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</si>
  <si>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</si>
  <si>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</si>
  <si>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</si>
  <si>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</si>
  <si>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</si>
  <si>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</si>
  <si>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</si>
  <si>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</si>
  <si>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</si>
  <si>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</si>
  <si>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</si>
  <si>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</si>
  <si>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</si>
  <si>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</si>
  <si>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</si>
  <si>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</si>
  <si>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</si>
  <si>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</si>
  <si>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</si>
  <si>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</si>
  <si>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</si>
  <si>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</si>
  <si>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</si>
  <si>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</si>
  <si>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</si>
  <si>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</si>
  <si>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</si>
  <si>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</si>
  <si>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</si>
  <si>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</si>
  <si>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</si>
  <si>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</si>
  <si>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</si>
  <si>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</si>
  <si>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</si>
  <si>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</si>
  <si>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</si>
  <si>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</si>
  <si>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</si>
  <si>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</si>
  <si>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</si>
  <si>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</si>
  <si>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</si>
  <si>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</si>
  <si>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</si>
  <si>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</si>
  <si>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</si>
  <si>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</si>
  <si>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</si>
  <si>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</si>
  <si>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</si>
  <si>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</si>
  <si>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</si>
  <si>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</si>
  <si>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</si>
  <si>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</si>
  <si>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</si>
  <si>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</si>
  <si>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</si>
  <si>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</si>
  <si>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</si>
  <si>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</si>
  <si>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</si>
  <si>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</si>
  <si>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</si>
  <si>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</si>
  <si>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</si>
  <si>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</si>
  <si>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</si>
  <si>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</si>
  <si>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</si>
  <si>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</si>
  <si>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</si>
  <si>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</si>
  <si>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</si>
  <si>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</si>
  <si>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</si>
  <si>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</si>
  <si>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</si>
  <si>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</si>
  <si>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</si>
  <si>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</si>
  <si>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</si>
  <si>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</si>
  <si>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</si>
  <si>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</si>
  <si>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</si>
  <si>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</si>
  <si>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</si>
  <si>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</si>
  <si>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</si>
  <si>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</si>
  <si>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</si>
  <si>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</si>
  <si>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</si>
  <si>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</si>
  <si>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</si>
  <si>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</si>
  <si>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</si>
  <si>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</si>
  <si>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</si>
  <si>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</si>
  <si>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</si>
  <si>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</si>
  <si>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</si>
  <si>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</si>
  <si>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</si>
  <si>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</si>
  <si>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</si>
  <si>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</si>
  <si>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</si>
  <si>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</si>
  <si>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</si>
  <si>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</si>
  <si>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</si>
  <si>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</si>
  <si>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</si>
  <si>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</si>
  <si>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</si>
  <si>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</si>
  <si>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</si>
  <si>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</si>
  <si>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</si>
  <si>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</si>
  <si>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</si>
  <si>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</si>
  <si>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</si>
  <si>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</si>
  <si>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</si>
  <si>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</si>
  <si>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</si>
  <si>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</si>
  <si>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</si>
  <si>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</si>
  <si>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</si>
  <si>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</si>
  <si>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</si>
  <si>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</si>
  <si>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</si>
  <si>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</si>
  <si>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</si>
  <si>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</si>
  <si>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</si>
  <si>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</si>
  <si>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</si>
  <si>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</si>
  <si>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</si>
  <si>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</si>
  <si>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</si>
  <si>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</si>
  <si>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</si>
  <si>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</si>
  <si>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</si>
  <si>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</si>
  <si>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</si>
  <si>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</si>
  <si>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</si>
  <si>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</si>
  <si>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</si>
  <si>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</si>
  <si>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</si>
  <si>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</si>
  <si>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</si>
  <si>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</si>
  <si>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</si>
  <si>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</si>
  <si>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</si>
  <si>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</si>
  <si>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</si>
  <si>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</si>
  <si>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</si>
  <si>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</si>
  <si>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</si>
  <si>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</si>
  <si>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</si>
  <si>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</si>
  <si>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</si>
  <si>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</si>
  <si>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</si>
  <si>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</si>
  <si>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</si>
  <si>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</si>
  <si>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</si>
  <si>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</si>
  <si>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</si>
  <si>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</si>
  <si>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</si>
  <si>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</si>
  <si>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</si>
  <si>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</si>
  <si>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</si>
  <si>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</si>
  <si>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</si>
  <si>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</si>
  <si>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</si>
  <si>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</si>
  <si>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</si>
  <si>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</si>
  <si>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</si>
  <si>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</si>
  <si>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</si>
  <si>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</si>
  <si>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</si>
  <si>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</si>
  <si>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</si>
  <si>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</si>
  <si>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</si>
  <si>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</si>
  <si>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</si>
  <si>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</si>
  <si>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</si>
  <si>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</si>
  <si>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</si>
  <si>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</si>
  <si>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</si>
  <si>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</si>
  <si>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</si>
  <si>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</si>
  <si>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</si>
  <si>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</si>
  <si>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</si>
  <si>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</si>
  <si>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</si>
  <si>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</si>
  <si>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</si>
  <si>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</si>
  <si>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</si>
  <si>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</si>
  <si>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</si>
  <si>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</si>
  <si>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</si>
  <si>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</si>
  <si>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</si>
  <si>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</si>
  <si>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</si>
  <si>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</si>
  <si>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</si>
  <si>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</si>
  <si>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</si>
  <si>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</si>
  <si>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</si>
  <si>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</si>
  <si>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</si>
  <si>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</si>
  <si>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</si>
  <si>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</si>
  <si>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</si>
  <si>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</si>
  <si>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</si>
  <si>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</si>
  <si>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</si>
  <si>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</si>
  <si>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</si>
  <si>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</si>
  <si>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</si>
  <si>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</si>
  <si>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</si>
  <si>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</si>
  <si>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</si>
  <si>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</si>
  <si>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</si>
  <si>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</si>
  <si>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</si>
  <si>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</si>
  <si>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</si>
  <si>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</si>
  <si>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</si>
  <si>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</si>
  <si>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</si>
  <si>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</si>
  <si>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</si>
  <si>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</si>
  <si>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</si>
  <si>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</si>
  <si>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</si>
  <si>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</si>
  <si>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</si>
  <si>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</si>
  <si>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</si>
  <si>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</si>
  <si>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</si>
  <si>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</si>
  <si>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</si>
  <si>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</si>
  <si>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</si>
  <si>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</si>
  <si>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</si>
  <si>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</si>
  <si>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</si>
  <si>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</si>
  <si>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</si>
  <si>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</si>
  <si>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</si>
  <si>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</si>
  <si>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</si>
  <si>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</si>
  <si>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</si>
  <si>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</si>
  <si>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</si>
  <si>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</si>
  <si>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</si>
  <si>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</si>
  <si>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</si>
  <si>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</si>
  <si>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</si>
  <si>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</si>
  <si>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</si>
  <si>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</si>
  <si>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</si>
  <si>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</si>
  <si>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</si>
  <si>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</si>
  <si>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</si>
  <si>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</si>
  <si>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</si>
  <si>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</si>
  <si>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</si>
  <si>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</si>
  <si>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</si>
  <si>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</si>
  <si>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</si>
  <si>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</si>
  <si>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</si>
  <si>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</si>
  <si>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</si>
  <si>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</si>
  <si>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</si>
  <si>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</si>
  <si>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</si>
  <si>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</si>
  <si>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</si>
  <si>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</si>
  <si>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</si>
  <si>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</si>
  <si>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</si>
  <si>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</si>
  <si>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</si>
  <si>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</si>
  <si>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</si>
  <si>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</si>
  <si>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</si>
  <si>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</si>
  <si>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</si>
  <si>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</si>
  <si>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</si>
  <si>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</si>
  <si>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</si>
  <si>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</si>
  <si>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</si>
  <si>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</si>
  <si>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</si>
  <si>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</si>
  <si>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</si>
  <si>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</si>
  <si>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</si>
  <si>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</si>
  <si>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</si>
  <si>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</si>
  <si>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</si>
  <si>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</si>
  <si>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</si>
  <si>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</si>
  <si>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</si>
  <si>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</si>
  <si>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</si>
  <si>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</si>
  <si>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</si>
  <si>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</si>
  <si>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</si>
  <si>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</si>
  <si>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</si>
  <si>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</si>
  <si>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</si>
  <si>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</si>
  <si>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</si>
  <si>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</si>
  <si>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</si>
  <si>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</si>
  <si>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</si>
  <si>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</si>
  <si>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</si>
  <si>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</si>
  <si>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</si>
  <si>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</si>
  <si>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</si>
  <si>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</si>
  <si>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</si>
  <si>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</si>
  <si>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</si>
  <si>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</si>
  <si>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</si>
  <si>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</si>
  <si>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</si>
  <si>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</si>
  <si>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</si>
  <si>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</si>
  <si>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</si>
  <si>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</si>
  <si>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</si>
  <si>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</si>
  <si>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</si>
  <si>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</si>
  <si>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</si>
  <si>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</si>
  <si>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</si>
  <si>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</si>
  <si>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</si>
  <si>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</si>
  <si>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</si>
  <si>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</si>
  <si>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</si>
  <si>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</si>
  <si>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</si>
  <si>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</si>
  <si>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</si>
  <si>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</si>
  <si>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</si>
  <si>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</si>
  <si>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</si>
  <si>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</si>
  <si>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</si>
  <si>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</si>
  <si>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</si>
  <si>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</si>
  <si>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</si>
  <si>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</si>
  <si>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</si>
  <si>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</si>
  <si>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</si>
  <si>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</si>
  <si>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</si>
  <si>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</si>
  <si>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</si>
  <si>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</si>
  <si>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</si>
  <si>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</si>
  <si>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</si>
  <si>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</si>
  <si>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</si>
  <si>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</si>
  <si>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</si>
  <si>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</si>
  <si>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</si>
  <si>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</si>
  <si>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</si>
  <si>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</si>
  <si>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</si>
  <si>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</si>
  <si>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</si>
  <si>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</si>
  <si>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</si>
  <si>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</si>
  <si>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</si>
  <si>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</si>
  <si>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</si>
  <si>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</si>
  <si>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</si>
  <si>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</si>
  <si>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</si>
  <si>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</si>
  <si>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</si>
  <si>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</si>
  <si>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</si>
  <si>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</si>
  <si>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</si>
  <si>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</si>
  <si>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</si>
  <si>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</si>
  <si>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</si>
  <si>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</si>
  <si>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</si>
  <si>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</si>
  <si>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</si>
  <si>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</si>
  <si>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</si>
  <si>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</si>
  <si>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</si>
  <si>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</si>
  <si>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</si>
  <si>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</si>
  <si>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</si>
  <si>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</si>
  <si>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</si>
  <si>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</si>
  <si>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</si>
  <si>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</si>
  <si>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</si>
  <si>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</si>
  <si>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</si>
  <si>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</si>
  <si>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</si>
  <si>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</si>
  <si>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</si>
  <si>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</si>
  <si>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</si>
  <si>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</si>
  <si>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</si>
  <si>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</si>
  <si>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</si>
  <si>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</si>
  <si>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</si>
  <si>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</si>
  <si>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</si>
  <si>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</si>
  <si>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</si>
  <si>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</si>
  <si>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</si>
  <si>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</si>
  <si>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</si>
  <si>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</si>
  <si>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</si>
  <si>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</si>
  <si>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</si>
  <si>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</si>
  <si>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</si>
  <si>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</si>
  <si>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</si>
  <si>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</si>
  <si>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</si>
  <si>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</si>
  <si>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</si>
  <si>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</si>
  <si>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</si>
  <si>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</si>
  <si>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</si>
  <si>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</si>
  <si>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</si>
  <si>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</si>
  <si>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</si>
  <si>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</si>
  <si>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</si>
  <si>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</si>
  <si>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</si>
  <si>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</si>
  <si>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</si>
  <si>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</si>
  <si>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</si>
  <si>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</si>
  <si>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</si>
  <si>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</si>
  <si>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</si>
  <si>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</si>
  <si>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</si>
  <si>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</si>
  <si>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</si>
  <si>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</si>
  <si>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</si>
  <si>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</si>
  <si>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</si>
  <si>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</si>
  <si>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</si>
  <si>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</si>
  <si>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</si>
  <si>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</si>
  <si>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</si>
  <si>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</si>
  <si>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</si>
  <si>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</si>
  <si>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</si>
  <si>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</si>
  <si>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</si>
  <si>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</si>
  <si>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</si>
  <si>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</si>
  <si>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</si>
  <si>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</si>
  <si>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</si>
  <si>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</si>
  <si>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</si>
  <si>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</si>
  <si>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</si>
  <si>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</si>
  <si>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</si>
  <si>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</si>
  <si>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</si>
  <si>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</si>
  <si>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</si>
  <si>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</si>
  <si>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</si>
  <si>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</si>
  <si>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</si>
  <si>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</si>
  <si>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</si>
  <si>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</si>
  <si>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</si>
  <si>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</si>
  <si>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</si>
  <si>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</si>
  <si>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</si>
  <si>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</si>
  <si>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</si>
  <si>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</si>
  <si>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</si>
  <si>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</si>
  <si>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</si>
  <si>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</si>
  <si>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</si>
  <si>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</si>
  <si>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</si>
  <si>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</si>
  <si>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</si>
  <si>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</si>
  <si>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</si>
  <si>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</si>
  <si>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</si>
  <si>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</si>
  <si>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</si>
  <si>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</si>
  <si>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</si>
  <si>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</si>
  <si>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</si>
  <si>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</si>
  <si>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</si>
  <si>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</si>
  <si>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</si>
  <si>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</si>
  <si>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</si>
  <si>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</si>
  <si>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</si>
  <si>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</si>
  <si>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</si>
  <si>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</si>
  <si>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</si>
  <si>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</si>
  <si>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</si>
  <si>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</si>
  <si>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</si>
  <si>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</si>
  <si>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</si>
  <si>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</si>
  <si>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</si>
  <si>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</si>
  <si>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</si>
  <si>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</si>
  <si>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</si>
  <si>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</si>
  <si>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</si>
  <si>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</si>
  <si>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</si>
  <si>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</si>
  <si>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</si>
  <si>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</si>
  <si>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</si>
  <si>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</si>
  <si>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</si>
  <si>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</si>
  <si>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</si>
  <si>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</si>
  <si>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</si>
  <si>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</si>
  <si>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</si>
  <si>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</si>
  <si>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</si>
  <si>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</si>
  <si>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</si>
  <si>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</si>
  <si>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</si>
  <si>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</si>
  <si>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</si>
  <si>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</si>
  <si>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</si>
  <si>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</si>
  <si>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</si>
  <si>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</si>
  <si>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</si>
  <si>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</si>
  <si>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</si>
  <si>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</si>
  <si>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</si>
  <si>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</si>
  <si>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</si>
  <si>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</si>
  <si>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</si>
  <si>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</si>
  <si>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</si>
  <si>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</si>
  <si>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</si>
  <si>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</si>
  <si>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</si>
  <si>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</si>
  <si>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</si>
  <si>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</si>
  <si>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</si>
  <si>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</si>
  <si>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</si>
  <si>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</si>
  <si>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</si>
  <si>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</si>
  <si>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</si>
  <si>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</si>
  <si>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</si>
  <si>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</si>
  <si>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</si>
  <si>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</si>
  <si>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</si>
  <si>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</si>
  <si>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</si>
  <si>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</si>
  <si>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</si>
  <si>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</si>
  <si>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</si>
  <si>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</si>
  <si>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</si>
  <si>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</si>
  <si>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</si>
  <si>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</si>
  <si>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</si>
  <si>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</si>
  <si>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</si>
  <si>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</si>
  <si>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</si>
  <si>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</si>
  <si>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</si>
  <si>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</si>
  <si>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</si>
  <si>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</si>
  <si>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</si>
  <si>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</si>
  <si>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</si>
  <si>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</si>
  <si>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</si>
  <si>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</si>
  <si>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</si>
  <si>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</si>
  <si>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</si>
  <si>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</si>
  <si>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</si>
  <si>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</si>
  <si>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</si>
  <si>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</si>
  <si>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</si>
  <si>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</si>
  <si>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</si>
  <si>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</si>
  <si>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</si>
  <si>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</si>
  <si>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</si>
  <si>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</si>
  <si>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</si>
  <si>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</si>
  <si>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</si>
  <si>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</si>
  <si>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</si>
  <si>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</si>
  <si>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</si>
  <si>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</si>
  <si>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</si>
  <si>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</si>
  <si>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</si>
  <si>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</si>
  <si>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</si>
  <si>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</si>
  <si>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</si>
  <si>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</si>
  <si>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</si>
  <si>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</si>
  <si>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</si>
  <si>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</si>
  <si>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</si>
  <si>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</si>
  <si>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</si>
  <si>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</si>
  <si>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</si>
  <si>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</si>
  <si>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</si>
  <si>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</si>
  <si>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</si>
  <si>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</si>
  <si>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</si>
  <si>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</si>
  <si>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</si>
  <si>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</si>
  <si>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</si>
  <si>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</si>
  <si>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</si>
  <si>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</si>
  <si>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</si>
  <si>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</si>
  <si>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</si>
  <si>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</si>
  <si>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</si>
  <si>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</si>
  <si>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</si>
  <si>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</si>
  <si>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</si>
  <si>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</si>
  <si>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</si>
  <si>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</si>
  <si>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</si>
  <si>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</si>
  <si>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</si>
  <si>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</si>
  <si>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</si>
  <si>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</si>
  <si>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</si>
  <si>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</si>
  <si>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</si>
  <si>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</si>
  <si>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</si>
  <si>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</si>
  <si>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</si>
  <si>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</si>
  <si>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</si>
  <si>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</si>
  <si>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</si>
  <si>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</si>
  <si>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</si>
  <si>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</si>
  <si>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</si>
  <si>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</si>
  <si>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</si>
  <si>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</si>
  <si>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</si>
  <si>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</si>
  <si>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</si>
  <si>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</si>
  <si>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</si>
  <si>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</si>
  <si>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</si>
  <si>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</si>
  <si>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</si>
  <si>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</si>
  <si>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</si>
  <si>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</si>
  <si>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</si>
  <si>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</si>
  <si>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</si>
  <si>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</si>
  <si>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</si>
  <si>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</si>
  <si>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</si>
  <si>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</si>
  <si>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</si>
  <si>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</si>
  <si>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</si>
  <si>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</si>
  <si>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</si>
  <si>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</si>
  <si>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</si>
  <si>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</si>
  <si>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</si>
  <si>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</si>
  <si>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</si>
  <si>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</si>
  <si>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</si>
  <si>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</si>
  <si>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</si>
  <si>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</si>
  <si>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</si>
  <si>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</si>
  <si>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</si>
  <si>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</si>
  <si>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</si>
  <si>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</si>
  <si>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</si>
  <si>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</si>
  <si>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</si>
  <si>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</si>
  <si>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</si>
  <si>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</si>
  <si>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</si>
  <si>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</si>
  <si>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</si>
  <si>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</si>
  <si>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</si>
  <si>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</si>
  <si>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</si>
  <si>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</si>
  <si>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</si>
  <si>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</si>
  <si>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</si>
  <si>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</si>
  <si>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</si>
  <si>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</si>
  <si>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</si>
  <si>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</si>
  <si>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</si>
  <si>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</si>
  <si>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</si>
  <si>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</si>
  <si>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</si>
  <si>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</si>
  <si>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</si>
  <si>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</si>
  <si>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</si>
  <si>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</si>
  <si>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</si>
  <si>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</si>
  <si>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</si>
  <si>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</si>
  <si>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</si>
  <si>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</si>
  <si>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</si>
  <si>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</si>
  <si>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</si>
  <si>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</si>
  <si>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</si>
  <si>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</si>
  <si>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</si>
  <si>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</si>
  <si>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</si>
  <si>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</si>
  <si>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</si>
  <si>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</si>
  <si>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</si>
  <si>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</si>
  <si>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</si>
  <si>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</si>
  <si>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</si>
  <si>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</si>
  <si>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</si>
  <si>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</si>
  <si>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</si>
  <si>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</si>
  <si>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</si>
  <si>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</si>
  <si>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</si>
  <si>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</si>
  <si>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</si>
  <si>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</si>
  <si>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</si>
  <si>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</si>
  <si>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</si>
  <si>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</si>
  <si>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</si>
  <si>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</si>
  <si>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</si>
  <si>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</si>
  <si>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</si>
  <si>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</si>
  <si>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</si>
  <si>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</si>
  <si>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</si>
  <si>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</si>
  <si>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</si>
  <si>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</si>
  <si>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</si>
  <si>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</si>
  <si>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</si>
  <si>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</si>
  <si>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</si>
  <si>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</si>
  <si>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</si>
  <si>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</si>
  <si>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</si>
  <si>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</si>
  <si>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</si>
  <si>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</si>
  <si>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</si>
  <si>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</si>
  <si>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</si>
  <si>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</si>
  <si>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</si>
  <si>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</si>
  <si>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</si>
  <si>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</si>
  <si>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</si>
  <si>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</si>
  <si>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</si>
  <si>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</si>
  <si>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</si>
  <si>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</si>
  <si>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</si>
  <si>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</si>
  <si>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</si>
  <si>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</si>
  <si>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</si>
  <si>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</si>
  <si>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</si>
  <si>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</si>
  <si>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</si>
  <si>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</si>
  <si>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</si>
  <si>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</si>
  <si>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</si>
  <si>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</si>
  <si>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</si>
  <si>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</si>
  <si>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</si>
  <si>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</si>
  <si>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</si>
  <si>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</si>
  <si>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</si>
  <si>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</si>
  <si>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</si>
  <si>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</si>
  <si>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</si>
  <si>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</si>
  <si>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</si>
  <si>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</si>
  <si>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</si>
  <si>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</si>
  <si>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</si>
  <si>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</si>
  <si>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</si>
  <si>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</si>
  <si>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</si>
  <si>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</si>
  <si>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</si>
  <si>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</si>
  <si>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</si>
  <si>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</si>
  <si>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</si>
  <si>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</si>
  <si>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</si>
  <si>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</si>
  <si>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</si>
  <si>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</si>
  <si>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</si>
  <si>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</si>
  <si>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</si>
  <si>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</si>
  <si>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</si>
  <si>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</si>
  <si>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</si>
  <si>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</si>
  <si>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</si>
  <si>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</si>
  <si>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</si>
  <si>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</si>
  <si>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</si>
  <si>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</si>
  <si>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</si>
  <si>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</si>
  <si>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</si>
  <si>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</si>
  <si>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</si>
  <si>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</si>
  <si>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</si>
  <si>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</si>
  <si>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</si>
  <si>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</si>
  <si>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</si>
  <si>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</si>
  <si>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</si>
  <si>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</si>
  <si>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</si>
  <si>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</si>
  <si>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</si>
  <si>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</si>
  <si>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</si>
  <si>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</si>
  <si>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</si>
  <si>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</si>
  <si>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</si>
  <si>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</si>
  <si>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</si>
  <si>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</si>
  <si>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</si>
  <si>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</si>
  <si>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</si>
  <si>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</si>
  <si>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</si>
  <si>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</si>
  <si>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</si>
  <si>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</si>
  <si>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</si>
  <si>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</si>
  <si>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</si>
  <si>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</si>
  <si>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</si>
  <si>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</si>
  <si>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</si>
  <si>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</si>
  <si>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</si>
  <si>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</si>
  <si>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</si>
  <si>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</si>
  <si>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</si>
  <si>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</si>
  <si>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</si>
  <si>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</si>
  <si>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</si>
  <si>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</si>
  <si>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</si>
  <si>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</si>
  <si>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</si>
  <si>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</si>
  <si>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</si>
  <si>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</si>
  <si>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</si>
  <si>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</si>
  <si>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</si>
  <si>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</si>
  <si>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</si>
  <si>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</si>
  <si>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</si>
  <si>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</si>
  <si>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</si>
  <si>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</si>
  <si>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</si>
  <si>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</si>
  <si>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</si>
  <si>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</si>
  <si>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</si>
  <si>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</si>
  <si>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</si>
  <si>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</si>
  <si>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</si>
  <si>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</si>
  <si>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</si>
  <si>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</si>
  <si>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</si>
  <si>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</si>
  <si>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</si>
  <si>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</si>
  <si>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</si>
  <si>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</si>
  <si>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</si>
  <si>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</si>
  <si>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</si>
  <si>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</si>
  <si>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</si>
  <si>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</si>
  <si>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</si>
  <si>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</si>
  <si>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</si>
  <si>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</si>
  <si>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</si>
  <si>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</si>
  <si>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</si>
  <si>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</si>
  <si>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</si>
  <si>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</si>
  <si>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</si>
  <si>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</si>
  <si>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</si>
  <si>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</si>
  <si>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</si>
  <si>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</si>
  <si>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</si>
  <si>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</si>
  <si>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</si>
  <si>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</si>
  <si>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</si>
  <si>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</si>
  <si>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</si>
  <si>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</si>
  <si>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</si>
  <si>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</si>
  <si>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</si>
  <si>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</si>
  <si>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</si>
  <si>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</si>
  <si>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</si>
  <si>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</si>
  <si>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</si>
  <si>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</si>
  <si>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</si>
  <si>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</si>
  <si>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</si>
  <si>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</si>
  <si>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</si>
  <si>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</si>
  <si>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</si>
  <si>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</si>
  <si>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</si>
  <si>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</si>
  <si>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</si>
  <si>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</si>
  <si>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</si>
  <si>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</si>
  <si>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</si>
  <si>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</si>
  <si>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</si>
  <si>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</si>
  <si>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</si>
  <si>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</si>
  <si>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</si>
  <si>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</si>
  <si>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</si>
  <si>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</si>
  <si>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</si>
  <si>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</si>
  <si>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</si>
  <si>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</si>
  <si>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</si>
  <si>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</si>
  <si>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</si>
  <si>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</si>
  <si>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</si>
  <si>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</si>
  <si>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</si>
  <si>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</si>
  <si>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</si>
  <si>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</si>
  <si>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</si>
  <si>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</si>
  <si>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</si>
  <si>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</si>
  <si>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</si>
  <si>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</si>
  <si>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</si>
  <si>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</si>
  <si>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</si>
  <si>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</si>
  <si>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</si>
  <si>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</si>
  <si>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</si>
  <si>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</si>
  <si>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</si>
  <si>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</si>
  <si>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</si>
  <si>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</si>
  <si>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</si>
  <si>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</si>
  <si>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</si>
  <si>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</si>
  <si>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</si>
  <si>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</si>
  <si>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</si>
  <si>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</si>
  <si>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</si>
  <si>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</si>
  <si>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</si>
  <si>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</si>
  <si>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</si>
  <si>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</si>
  <si>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</si>
  <si>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</si>
  <si>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</si>
  <si>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</si>
  <si>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</si>
  <si>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</si>
  <si>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</si>
  <si>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</si>
  <si>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</si>
  <si>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</si>
  <si>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</si>
  <si>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</si>
  <si>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</si>
  <si>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</si>
  <si>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</si>
  <si>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</si>
  <si>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</si>
  <si>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</si>
  <si>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</si>
  <si>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</si>
  <si>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</si>
  <si>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</si>
  <si>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</si>
  <si>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</si>
  <si>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</si>
  <si>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</si>
  <si>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</si>
  <si>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</si>
  <si>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</si>
  <si>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</si>
  <si>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</si>
  <si>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</si>
  <si>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</si>
  <si>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</si>
  <si>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</si>
  <si>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</si>
  <si>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</si>
  <si>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</si>
  <si>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</si>
  <si>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</si>
  <si>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</si>
  <si>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</si>
  <si>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</si>
  <si>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</si>
  <si>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</si>
  <si>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</si>
  <si>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</si>
  <si>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</si>
  <si>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</si>
  <si>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</si>
  <si>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</si>
  <si>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</si>
  <si>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</si>
  <si>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</si>
  <si>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</si>
  <si>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</si>
  <si>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</si>
  <si>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</si>
  <si>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</si>
  <si>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</si>
  <si>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</si>
  <si>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</si>
  <si>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</si>
  <si>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</si>
  <si>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</si>
  <si>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</si>
  <si>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</si>
  <si>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</si>
  <si>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</si>
  <si>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</si>
  <si>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</si>
  <si>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</si>
  <si>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</si>
  <si>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</si>
  <si>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</si>
  <si>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</si>
  <si>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</si>
  <si>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</si>
  <si>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</si>
  <si>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</si>
  <si>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</si>
  <si>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</si>
  <si>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</si>
  <si>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</si>
  <si>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</si>
  <si>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</si>
  <si>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</si>
  <si>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</si>
  <si>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</si>
  <si>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</si>
  <si>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</si>
  <si>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</si>
  <si>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</si>
  <si>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</si>
  <si>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</si>
  <si>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</si>
  <si>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</si>
  <si>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</si>
  <si>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</si>
  <si>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</si>
  <si>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</si>
  <si>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</si>
  <si>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</si>
  <si>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</si>
  <si>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</si>
  <si>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</si>
  <si>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</si>
  <si>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</si>
  <si>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</si>
  <si>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</si>
  <si>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</si>
  <si>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</si>
  <si>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</si>
  <si>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</si>
  <si>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</si>
  <si>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</si>
  <si>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</si>
  <si>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</si>
  <si>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</si>
  <si>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</si>
  <si>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</si>
  <si>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</si>
  <si>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</si>
  <si>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</si>
  <si>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</si>
  <si>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</si>
  <si>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</si>
  <si>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</si>
  <si>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</si>
  <si>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</si>
  <si>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</si>
  <si>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</si>
  <si>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</si>
  <si>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</si>
  <si>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</si>
  <si>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</si>
  <si>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</si>
  <si>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</si>
  <si>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</si>
  <si>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</si>
  <si>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</si>
  <si>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</si>
  <si>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</si>
  <si>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</si>
  <si>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</si>
  <si>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</si>
  <si>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</si>
  <si>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</si>
  <si>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</si>
  <si>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</si>
  <si>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</si>
  <si>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</si>
  <si>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</si>
  <si>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</si>
  <si>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</si>
  <si>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</si>
  <si>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</si>
  <si>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</si>
  <si>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</si>
  <si>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</si>
  <si>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</si>
  <si>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</si>
  <si>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</si>
  <si>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</si>
  <si>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</si>
  <si>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</si>
  <si>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</si>
  <si>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</si>
  <si>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</si>
  <si>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</si>
  <si>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</si>
  <si>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</si>
  <si>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</si>
  <si>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</si>
  <si>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</si>
  <si>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</si>
  <si>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</si>
  <si>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</si>
  <si>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</si>
  <si>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</si>
  <si>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</si>
  <si>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</si>
  <si>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</si>
  <si>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</si>
  <si>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</si>
  <si>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</si>
  <si>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</si>
  <si>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</si>
  <si>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</si>
  <si>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</si>
  <si>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</si>
  <si>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</si>
  <si>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</si>
  <si>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</si>
  <si>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</si>
  <si>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</si>
  <si>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</si>
  <si>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</si>
  <si>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</si>
  <si>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</si>
  <si>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</si>
  <si>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</si>
  <si>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</si>
  <si>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</si>
  <si>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</si>
  <si>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</si>
  <si>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</si>
  <si>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</si>
  <si>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</si>
  <si>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</si>
  <si>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</si>
  <si>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</si>
  <si>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</si>
  <si>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</si>
  <si>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</si>
  <si>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</si>
  <si>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</si>
  <si>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</si>
  <si>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</si>
  <si>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</si>
  <si>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</si>
  <si>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</si>
  <si>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</si>
  <si>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</si>
  <si>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</si>
  <si>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</si>
  <si>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</si>
  <si>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</si>
  <si>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</si>
  <si>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</si>
  <si>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</si>
  <si>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</si>
  <si>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</si>
  <si>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</si>
  <si>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</si>
  <si>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</si>
  <si>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</si>
  <si>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</si>
  <si>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</si>
  <si>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</si>
  <si>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</si>
  <si>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</si>
  <si>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</si>
  <si>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</si>
  <si>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</si>
  <si>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</si>
  <si>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</si>
  <si>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</si>
  <si>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</si>
  <si>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</si>
  <si>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</si>
  <si>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</si>
  <si>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</si>
  <si>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</si>
  <si>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</si>
  <si>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</si>
  <si>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</si>
  <si>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</si>
  <si>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</si>
  <si>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</si>
  <si>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</si>
  <si>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</si>
  <si>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</si>
  <si>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</si>
  <si>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</si>
  <si>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</si>
  <si>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</si>
  <si>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</si>
  <si>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</si>
  <si>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</si>
  <si>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</si>
  <si>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</si>
  <si>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</si>
  <si>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</si>
  <si>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</si>
  <si>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</si>
  <si>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</si>
  <si>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</si>
  <si>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</si>
  <si>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</si>
  <si>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</si>
  <si>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</si>
  <si>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</si>
  <si>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</si>
  <si>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</si>
  <si>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</si>
  <si>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</si>
  <si>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</si>
  <si>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</si>
  <si>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</si>
  <si>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</si>
  <si>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</si>
  <si>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</si>
  <si>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</si>
  <si>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</si>
  <si>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</si>
  <si>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</si>
  <si>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</si>
  <si>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</si>
  <si>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</si>
  <si>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</si>
  <si>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</si>
  <si>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</si>
  <si>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</si>
  <si>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</si>
  <si>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</si>
  <si>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</si>
  <si>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</si>
  <si>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</si>
  <si>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</si>
  <si>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</si>
  <si>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</si>
  <si>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</si>
  <si>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</si>
  <si>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</si>
  <si>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</si>
  <si>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</si>
  <si>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</si>
  <si>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</si>
  <si>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</si>
  <si>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</si>
  <si>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</si>
  <si>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</si>
  <si>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</si>
  <si>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</si>
  <si>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</si>
  <si>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</si>
  <si>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</si>
  <si>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</si>
  <si>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</si>
  <si>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</si>
  <si>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</si>
  <si>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</si>
  <si>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</si>
  <si>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</si>
  <si>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</si>
  <si>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</si>
  <si>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</si>
  <si>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</si>
  <si>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</si>
  <si>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</si>
  <si>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</si>
  <si>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</si>
  <si>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</si>
  <si>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</si>
  <si>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</si>
  <si>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</si>
  <si>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</si>
  <si>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</si>
  <si>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</si>
  <si>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</si>
  <si>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</si>
  <si>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</si>
  <si>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</si>
  <si>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</si>
  <si>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</si>
  <si>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</si>
  <si>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</si>
  <si>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</si>
  <si>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</si>
  <si>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</si>
  <si>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</si>
  <si>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</si>
  <si>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</si>
  <si>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</si>
  <si>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</si>
  <si>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</si>
  <si>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</si>
  <si>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</si>
  <si>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</si>
  <si>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</si>
  <si>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</si>
  <si>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</si>
  <si>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</si>
  <si>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</si>
  <si>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</si>
  <si>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</si>
  <si>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</si>
  <si>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</si>
  <si>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</si>
  <si>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</si>
  <si>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</si>
  <si>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</si>
  <si>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</si>
  <si>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</si>
  <si>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</si>
  <si>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</si>
  <si>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</si>
  <si>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</si>
  <si>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</si>
  <si>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</si>
  <si>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</si>
  <si>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</si>
  <si>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</si>
  <si>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</si>
  <si>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</si>
  <si>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</si>
  <si>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</si>
  <si>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</si>
  <si>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</si>
  <si>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</si>
  <si>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</si>
  <si>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</si>
  <si>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</si>
  <si>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</si>
  <si>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</si>
  <si>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</si>
  <si>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</si>
  <si>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</si>
  <si>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</si>
  <si>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</si>
  <si>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</si>
  <si>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</si>
  <si>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</si>
  <si>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</si>
  <si>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</si>
  <si>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</si>
  <si>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</si>
  <si>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</si>
  <si>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</si>
  <si>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</si>
  <si>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</si>
  <si>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</si>
  <si>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</si>
  <si>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</si>
  <si>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</si>
  <si>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</si>
  <si>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</si>
  <si>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</si>
  <si>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</si>
  <si>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</si>
  <si>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</si>
  <si>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</si>
  <si>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</si>
  <si>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</si>
  <si>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</si>
  <si>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</si>
  <si>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</si>
  <si>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</si>
  <si>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</si>
  <si>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</si>
  <si>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</si>
  <si>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</si>
  <si>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</si>
  <si>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</si>
  <si>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</si>
  <si>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</si>
  <si>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</si>
  <si>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</si>
  <si>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</si>
  <si>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</si>
  <si>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</si>
  <si>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</si>
  <si>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</si>
  <si>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</si>
  <si>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</si>
  <si>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</si>
  <si>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</si>
  <si>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</si>
  <si>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</si>
  <si>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</si>
  <si>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</si>
  <si>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</si>
  <si>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</si>
  <si>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</si>
  <si>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</si>
  <si>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</si>
  <si>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</si>
  <si>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</si>
  <si>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</si>
  <si>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</si>
  <si>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</si>
  <si>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</si>
  <si>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</si>
  <si>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</si>
  <si>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</si>
  <si>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</si>
  <si>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</si>
  <si>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</si>
  <si>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</si>
  <si>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</si>
  <si>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</si>
  <si>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</si>
  <si>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</si>
  <si>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</si>
  <si>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</si>
  <si>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</si>
  <si>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</si>
  <si>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</si>
  <si>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</si>
  <si>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</si>
  <si>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</si>
  <si>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</si>
  <si>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</si>
  <si>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</si>
  <si>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</si>
  <si>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</si>
  <si>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</si>
  <si>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</si>
  <si>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</si>
  <si>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</si>
  <si>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</si>
  <si>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</si>
  <si>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</si>
  <si>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</si>
  <si>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</si>
  <si>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</si>
  <si>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</si>
  <si>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</si>
  <si>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</si>
  <si>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</si>
  <si>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</si>
  <si>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</si>
  <si>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</si>
  <si>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</si>
  <si>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</si>
  <si>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</si>
  <si>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</si>
  <si>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</si>
  <si>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</si>
  <si>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</si>
  <si>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</si>
  <si>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</si>
  <si>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</si>
  <si>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</si>
  <si>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</si>
  <si>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</si>
  <si>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</si>
  <si>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</si>
  <si>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</si>
  <si>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</si>
  <si>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</si>
  <si>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</si>
  <si>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</si>
  <si>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</si>
  <si>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</si>
  <si>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</si>
  <si>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</si>
  <si>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</si>
  <si>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</si>
  <si>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</si>
  <si>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</si>
  <si>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</si>
  <si>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</si>
  <si>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</si>
  <si>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</si>
  <si>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</si>
  <si>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</si>
  <si>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</si>
  <si>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</si>
  <si>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</si>
  <si>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</si>
  <si>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</si>
  <si>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</si>
  <si>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</si>
  <si>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</si>
  <si>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</si>
  <si>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</si>
  <si>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</si>
  <si>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</si>
  <si>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</si>
  <si>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</si>
  <si>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</si>
  <si>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</si>
  <si>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</si>
  <si>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</si>
  <si>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</si>
  <si>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</si>
  <si>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</si>
  <si>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</si>
  <si>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</si>
  <si>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</si>
  <si>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</si>
  <si>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</si>
  <si>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</si>
  <si>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</si>
  <si>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</si>
  <si>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</si>
  <si>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</si>
  <si>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</si>
  <si>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</si>
  <si>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</si>
  <si>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</si>
  <si>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</si>
  <si>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</si>
  <si>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</si>
  <si>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</si>
  <si>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</si>
  <si>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</si>
  <si>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</si>
  <si>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</si>
  <si>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</si>
  <si>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</si>
  <si>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</si>
  <si>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</si>
  <si>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</si>
  <si>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</si>
  <si>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</si>
  <si>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</si>
  <si>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</si>
  <si>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</si>
  <si>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</si>
  <si>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</si>
  <si>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</si>
  <si>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</si>
  <si>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</si>
  <si>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</si>
  <si>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</si>
  <si>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</si>
  <si>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</si>
  <si>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</si>
  <si>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</si>
  <si>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</si>
  <si>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</si>
  <si>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</si>
  <si>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</si>
  <si>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</si>
  <si>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</si>
  <si>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</si>
  <si>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</si>
  <si>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</si>
  <si>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</si>
  <si>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</si>
  <si>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</si>
  <si>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</si>
  <si>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</si>
  <si>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</si>
  <si>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</si>
  <si>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</si>
  <si>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</si>
  <si>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</si>
  <si>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</si>
  <si>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</si>
  <si>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</si>
  <si>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</si>
  <si>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</si>
  <si>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</si>
  <si>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</si>
  <si>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</si>
  <si>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</si>
  <si>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</si>
  <si>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</si>
  <si>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</si>
  <si>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</si>
  <si>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</si>
  <si>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</si>
  <si>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</si>
  <si>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</si>
  <si>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</si>
  <si>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</si>
  <si>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</si>
  <si>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</si>
  <si>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</si>
  <si>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</si>
  <si>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</si>
  <si>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</si>
  <si>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</si>
  <si>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</si>
  <si>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</si>
  <si>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</si>
  <si>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</si>
  <si>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</si>
  <si>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</si>
  <si>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</si>
  <si>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</si>
  <si>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</si>
  <si>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</si>
  <si>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</si>
  <si>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</si>
  <si>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</si>
  <si>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</si>
  <si>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</si>
  <si>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</si>
  <si>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</si>
  <si>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</si>
  <si>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</si>
  <si>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</si>
  <si>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</si>
  <si>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</si>
  <si>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</si>
  <si>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</si>
  <si>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</si>
  <si>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</si>
  <si>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</si>
  <si>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</si>
  <si>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</si>
  <si>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</si>
  <si>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</si>
  <si>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</si>
  <si>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</si>
  <si>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</si>
  <si>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</si>
  <si>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</si>
  <si>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</si>
  <si>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</si>
  <si>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</si>
  <si>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</si>
  <si>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</si>
  <si>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</si>
  <si>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</si>
  <si>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</si>
  <si>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</si>
  <si>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</si>
  <si>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</si>
  <si>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</si>
  <si>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</si>
  <si>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</si>
  <si>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</si>
  <si>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</si>
  <si>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</si>
  <si>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</si>
  <si>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</si>
  <si>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</si>
  <si>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</si>
  <si>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</si>
  <si>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</si>
  <si>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</si>
  <si>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</si>
  <si>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</si>
  <si>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</si>
  <si>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</si>
  <si>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</si>
  <si>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</si>
  <si>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</si>
  <si>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</si>
  <si>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</si>
  <si>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</si>
  <si>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</si>
  <si>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</si>
  <si>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</si>
  <si>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</si>
  <si>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</si>
  <si>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</si>
  <si>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</si>
  <si>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</si>
  <si>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</si>
  <si>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</si>
  <si>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</si>
  <si>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</si>
  <si>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</si>
  <si>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</si>
  <si>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</si>
  <si>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</si>
  <si>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</si>
  <si>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</si>
  <si>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</si>
  <si>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</si>
  <si>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</si>
  <si>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</si>
  <si>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</si>
  <si>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</si>
  <si>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</si>
  <si>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</si>
  <si>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</si>
  <si>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</si>
  <si>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</si>
  <si>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</si>
  <si>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</si>
  <si>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</si>
  <si>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</si>
  <si>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</si>
  <si>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</si>
  <si>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</si>
  <si>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</si>
  <si>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</si>
  <si>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</si>
  <si>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</si>
  <si>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</si>
  <si>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</si>
  <si>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</si>
  <si>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</si>
  <si>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</si>
  <si>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</si>
  <si>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</si>
  <si>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</si>
  <si>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</si>
  <si>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</si>
  <si>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</si>
  <si>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</si>
  <si>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</si>
  <si>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</si>
  <si>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</si>
  <si>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</si>
  <si>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</si>
  <si>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</si>
  <si>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</si>
  <si>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</si>
  <si>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</si>
  <si>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</si>
  <si>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</si>
  <si>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</si>
  <si>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</si>
  <si>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</si>
  <si>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</si>
  <si>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</si>
  <si>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</si>
  <si>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</si>
  <si>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</si>
  <si>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</si>
  <si>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</si>
  <si>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</si>
  <si>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</si>
  <si>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</si>
  <si>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</si>
  <si>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</si>
  <si>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</si>
  <si>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</si>
  <si>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</si>
  <si>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</si>
  <si>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</si>
  <si>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</si>
  <si>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</si>
  <si>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</si>
  <si>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</si>
  <si>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</si>
  <si>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</si>
  <si>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</si>
  <si>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</si>
  <si>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</si>
  <si>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</si>
  <si>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</si>
  <si>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</si>
  <si>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</si>
  <si>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</si>
  <si>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</si>
  <si>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</si>
  <si>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</si>
  <si>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</si>
  <si>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</si>
  <si>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</si>
  <si>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</si>
  <si>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</si>
  <si>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</si>
  <si>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</si>
  <si>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</si>
  <si>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</si>
  <si>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</si>
  <si>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</si>
  <si>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</si>
  <si>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</si>
  <si>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</si>
  <si>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</si>
  <si>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</si>
  <si>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</si>
  <si>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</si>
  <si>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</si>
  <si>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</si>
  <si>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</si>
  <si>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</si>
  <si>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</si>
  <si>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</si>
  <si>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</si>
  <si>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</si>
  <si>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</si>
  <si>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</si>
  <si>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</si>
  <si>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</si>
  <si>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</si>
  <si>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</si>
  <si>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</si>
  <si>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</si>
  <si>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</si>
  <si>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</si>
  <si>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</si>
  <si>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</si>
  <si>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</si>
  <si>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</si>
  <si>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</si>
  <si>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</si>
  <si>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</si>
  <si>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</si>
  <si>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</si>
  <si>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</si>
  <si>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</si>
  <si>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</si>
  <si>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</si>
  <si>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</si>
  <si>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</si>
  <si>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</si>
  <si>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</si>
  <si>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</si>
  <si>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</si>
  <si>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</si>
  <si>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</si>
  <si>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</si>
  <si>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</si>
  <si>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</si>
  <si>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</si>
  <si>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</si>
  <si>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</si>
  <si>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</si>
  <si>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</si>
  <si>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</si>
  <si>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</si>
  <si>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</si>
  <si>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</si>
  <si>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</si>
  <si>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</si>
  <si>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</si>
  <si>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</si>
  <si>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</si>
  <si>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</si>
  <si>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</si>
  <si>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</si>
  <si>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</si>
  <si>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</si>
  <si>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</si>
  <si>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</si>
  <si>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</si>
  <si>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</si>
  <si>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</si>
  <si>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</si>
  <si>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</si>
  <si>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</si>
  <si>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</si>
  <si>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</si>
  <si>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</si>
  <si>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</si>
  <si>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</si>
  <si>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</si>
  <si>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</si>
  <si>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</si>
  <si>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</si>
  <si>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</si>
  <si>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</si>
  <si>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</si>
  <si>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</si>
  <si>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</si>
  <si>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</si>
  <si>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</si>
  <si>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</si>
  <si>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</si>
  <si>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</si>
  <si>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</si>
  <si>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</si>
  <si>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</si>
  <si>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</si>
  <si>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</si>
  <si>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</si>
  <si>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</si>
  <si>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</si>
  <si>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</si>
  <si>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</si>
  <si>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</si>
  <si>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</si>
  <si>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</si>
  <si>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</si>
  <si>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</si>
  <si>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</si>
  <si>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</si>
  <si>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</si>
  <si>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</si>
  <si>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</si>
  <si>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</si>
  <si>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</si>
  <si>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</si>
  <si>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</si>
  <si>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</si>
  <si>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</si>
  <si>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</si>
  <si>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</si>
  <si>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</si>
  <si>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</si>
  <si>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</si>
  <si>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</si>
  <si>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</si>
  <si>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</si>
  <si>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</si>
  <si>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</si>
  <si>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</si>
  <si>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</si>
  <si>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</si>
  <si>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</si>
  <si>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</si>
  <si>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</si>
  <si>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</si>
  <si>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</si>
  <si>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</si>
  <si>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</si>
  <si>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</si>
  <si>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</si>
  <si>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</si>
  <si>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</si>
  <si>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</si>
  <si>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</si>
  <si>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</si>
  <si>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</si>
  <si>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</si>
  <si>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</si>
  <si>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</si>
  <si>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</si>
  <si>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</si>
  <si>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</si>
  <si>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</si>
  <si>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</si>
  <si>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</si>
  <si>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</si>
  <si>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</si>
  <si>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</si>
  <si>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</si>
  <si>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</si>
  <si>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</si>
  <si>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</si>
  <si>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</si>
  <si>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</si>
  <si>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</si>
  <si>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</si>
  <si>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</si>
  <si>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</si>
  <si>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</si>
  <si>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</si>
  <si>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</si>
  <si>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</si>
  <si>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</si>
  <si>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</si>
  <si>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</si>
  <si>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</si>
  <si>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</si>
  <si>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</si>
  <si>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</si>
  <si>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</si>
  <si>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</si>
  <si>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</si>
  <si>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</si>
  <si>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</si>
  <si>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</si>
  <si>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</si>
  <si>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</si>
  <si>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</si>
  <si>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</si>
  <si>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</si>
  <si>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</si>
  <si>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</si>
  <si>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</si>
  <si>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</si>
  <si>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</si>
  <si>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</si>
  <si>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</si>
  <si>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</si>
  <si>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</si>
  <si>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</si>
  <si>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</si>
  <si>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</si>
  <si>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</si>
  <si>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</si>
  <si>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</si>
  <si>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</si>
  <si>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</si>
  <si>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</si>
  <si>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</si>
  <si>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</si>
  <si>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</si>
  <si>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</si>
  <si>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</si>
  <si>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</si>
  <si>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</si>
  <si>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</si>
  <si>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</si>
  <si>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</si>
  <si>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</si>
  <si>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</si>
  <si>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</si>
  <si>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</si>
  <si>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</si>
  <si>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</si>
  <si>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</si>
  <si>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</si>
  <si>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</si>
  <si>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</si>
  <si>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</si>
  <si>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</si>
  <si>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</si>
  <si>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</si>
  <si>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</si>
  <si>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</si>
  <si>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</si>
  <si>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</si>
  <si>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</si>
  <si>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</si>
  <si>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</si>
  <si>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</si>
  <si>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</si>
  <si>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</si>
  <si>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</si>
  <si>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</si>
  <si>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</si>
  <si>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</si>
  <si>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</si>
  <si>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</si>
  <si>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</si>
  <si>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</si>
  <si>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</si>
  <si>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</si>
  <si>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</si>
  <si>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</si>
  <si>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</si>
  <si>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</si>
  <si>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</si>
  <si>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</si>
  <si>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</si>
  <si>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</si>
  <si>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</si>
  <si>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</si>
  <si>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</si>
  <si>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</si>
  <si>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</si>
  <si>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</si>
  <si>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</si>
  <si>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</si>
  <si>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</si>
  <si>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</si>
  <si>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</si>
  <si>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</si>
  <si>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</si>
  <si>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</si>
  <si>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</si>
  <si>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</si>
  <si>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</si>
  <si>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</si>
  <si>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</si>
  <si>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</si>
  <si>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</si>
  <si>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</si>
  <si>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</si>
  <si>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</si>
  <si>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</si>
  <si>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</si>
  <si>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</si>
  <si>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</si>
  <si>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</si>
  <si>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</si>
  <si>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</si>
  <si>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</si>
  <si>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</si>
  <si>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</si>
  <si>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</si>
  <si>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</si>
  <si>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</si>
  <si>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</si>
  <si>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</si>
  <si>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</si>
  <si>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</si>
  <si>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</si>
  <si>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</si>
  <si>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</si>
  <si>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</si>
  <si>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</si>
  <si>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</si>
  <si>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</si>
  <si>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</si>
  <si>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</si>
  <si>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</si>
  <si>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</si>
  <si>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</si>
  <si>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</si>
  <si>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</si>
  <si>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</si>
  <si>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</si>
  <si>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</si>
  <si>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</si>
  <si>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</si>
  <si>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</si>
  <si>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</si>
  <si>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</si>
  <si>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</si>
  <si>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</si>
  <si>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</si>
  <si>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</si>
  <si>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</si>
  <si>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</si>
  <si>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</si>
  <si>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</si>
  <si>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</si>
  <si>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</si>
  <si>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</si>
  <si>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</si>
  <si>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</si>
  <si>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</si>
  <si>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</si>
  <si>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</si>
  <si>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</si>
  <si>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</si>
  <si>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</si>
  <si>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</si>
  <si>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</si>
  <si>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</si>
  <si>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</si>
  <si>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</si>
  <si>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</si>
  <si>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</si>
  <si>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</si>
  <si>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</si>
  <si>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</si>
  <si>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</si>
  <si>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</si>
  <si>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</si>
  <si>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</si>
  <si>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</si>
  <si>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</si>
  <si>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</si>
  <si>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</si>
  <si>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</si>
  <si>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</si>
  <si>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</si>
  <si>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</si>
  <si>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</si>
  <si>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</si>
  <si>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</si>
  <si>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</si>
  <si>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</si>
  <si>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</si>
  <si>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</si>
  <si>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</si>
  <si>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</si>
  <si>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</si>
  <si>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</si>
  <si>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</si>
  <si>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</si>
  <si>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</si>
  <si>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</si>
  <si>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</si>
  <si>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</si>
  <si>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</si>
  <si>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</si>
  <si>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</si>
  <si>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</si>
  <si>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</si>
  <si>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</si>
  <si>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</si>
  <si>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</si>
  <si>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</si>
  <si>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</si>
  <si>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</si>
  <si>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</si>
  <si>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</si>
  <si>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</si>
  <si>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</si>
  <si>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</si>
  <si>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</si>
  <si>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</si>
  <si>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</si>
  <si>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</si>
  <si>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</si>
  <si>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</si>
  <si>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</si>
  <si>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</si>
  <si>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</si>
  <si>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</si>
  <si>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</si>
  <si>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</si>
  <si>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</si>
  <si>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</si>
  <si>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</si>
  <si>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</si>
  <si>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</si>
  <si>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</si>
  <si>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</si>
  <si>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</si>
  <si>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</si>
  <si>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</si>
  <si>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</si>
  <si>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</si>
  <si>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</si>
  <si>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</si>
  <si>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</si>
  <si>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</si>
  <si>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</si>
  <si>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</si>
  <si>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</si>
  <si>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</si>
  <si>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</si>
  <si>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</si>
  <si>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</si>
  <si>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</si>
  <si>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</si>
  <si>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</si>
  <si>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</si>
  <si>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</si>
  <si>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</si>
  <si>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</si>
  <si>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</si>
  <si>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</si>
  <si>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</si>
  <si>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</si>
  <si>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</si>
  <si>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</si>
  <si>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</si>
  <si>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</si>
  <si>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</si>
  <si>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</si>
  <si>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</si>
  <si>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</si>
  <si>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</si>
  <si>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</si>
  <si>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</si>
  <si>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</si>
  <si>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</si>
  <si>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</si>
  <si>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</si>
  <si>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</si>
  <si>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</si>
  <si>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</si>
  <si>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</si>
  <si>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</si>
  <si>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</si>
  <si>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</si>
  <si>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</si>
  <si>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</si>
  <si>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</si>
  <si>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</si>
  <si>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</si>
  <si>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</si>
  <si>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</si>
  <si>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</si>
  <si>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</si>
  <si>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</si>
  <si>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</si>
  <si>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</si>
  <si>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</si>
  <si>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</si>
  <si>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</si>
  <si>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</si>
  <si>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</si>
  <si>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</si>
  <si>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</si>
  <si>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</si>
  <si>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</si>
  <si>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</si>
  <si>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</si>
  <si>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</si>
  <si>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</si>
  <si>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</si>
  <si>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</si>
  <si>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</si>
  <si>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</si>
  <si>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</si>
  <si>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</si>
  <si>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</si>
  <si>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</si>
  <si>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</si>
  <si>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</si>
  <si>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</si>
  <si>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</si>
  <si>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</si>
  <si>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</si>
  <si>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</si>
  <si>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</si>
  <si>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</si>
  <si>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</si>
  <si>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</si>
  <si>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</si>
  <si>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</si>
  <si>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</si>
  <si>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</si>
  <si>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</si>
  <si>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</si>
  <si>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</si>
  <si>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</si>
  <si>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</si>
  <si>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</si>
  <si>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</si>
  <si>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</si>
  <si>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</si>
  <si>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</si>
  <si>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</si>
  <si>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</si>
  <si>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</si>
  <si>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</si>
  <si>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</si>
  <si>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</si>
  <si>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</si>
  <si>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</si>
  <si>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</si>
  <si>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</si>
  <si>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</si>
  <si>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</si>
  <si>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</si>
  <si>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</si>
  <si>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</si>
  <si>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</si>
  <si>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</si>
  <si>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</si>
  <si>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</si>
  <si>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</si>
  <si>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</si>
  <si>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</si>
  <si>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</si>
  <si>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</si>
  <si>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</si>
  <si>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</si>
  <si>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</si>
  <si>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</si>
  <si>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</si>
  <si>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</si>
  <si>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</si>
  <si>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</si>
  <si>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</si>
  <si>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</si>
  <si>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</si>
  <si>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</si>
  <si>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</si>
  <si>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</si>
  <si>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</si>
  <si>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</si>
  <si>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</si>
  <si>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</si>
  <si>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</si>
  <si>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</si>
  <si>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</si>
  <si>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</si>
  <si>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</si>
  <si>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</si>
  <si>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</si>
  <si>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</si>
  <si>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</si>
  <si>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</si>
  <si>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</si>
  <si>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</si>
  <si>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</si>
  <si>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</si>
  <si>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</si>
  <si>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</si>
  <si>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</si>
  <si>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</si>
  <si>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</si>
  <si>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</si>
  <si>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</si>
  <si>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</si>
  <si>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</si>
  <si>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</si>
  <si>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</si>
  <si>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</si>
  <si>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</si>
  <si>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</si>
  <si>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</si>
  <si>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</si>
  <si>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</si>
  <si>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</si>
  <si>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</si>
  <si>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</si>
  <si>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</si>
  <si>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</si>
  <si>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</si>
  <si>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</si>
  <si>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</si>
  <si>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</si>
  <si>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</si>
  <si>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</si>
  <si>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</si>
  <si>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</si>
  <si>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</si>
  <si>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</si>
  <si>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</si>
  <si>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</si>
  <si>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</si>
  <si>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</si>
  <si>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</si>
  <si>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</si>
  <si>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</si>
  <si>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</si>
  <si>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</si>
  <si>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</si>
  <si>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</si>
  <si>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</si>
  <si>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</si>
  <si>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</si>
  <si>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</si>
  <si>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</si>
  <si>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</si>
  <si>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</si>
  <si>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</si>
  <si>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</si>
  <si>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</si>
  <si>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</si>
  <si>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</si>
  <si>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</si>
  <si>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</si>
  <si>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</si>
  <si>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</si>
  <si>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</si>
  <si>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</si>
  <si>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</si>
  <si>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</si>
  <si>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</si>
  <si>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</si>
  <si>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</si>
  <si>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</si>
  <si>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</si>
  <si>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</si>
  <si>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</si>
  <si>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</si>
  <si>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</si>
  <si>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</si>
  <si>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</si>
  <si>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</si>
  <si>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</si>
  <si>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</si>
  <si>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</si>
  <si>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</si>
  <si>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</si>
  <si>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</si>
  <si>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</si>
  <si>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</si>
  <si>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</si>
  <si>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</si>
  <si>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</si>
  <si>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</si>
  <si>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</si>
  <si>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</si>
  <si>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</si>
  <si>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</si>
  <si>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</si>
  <si>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</si>
  <si>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</si>
  <si>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</si>
  <si>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</si>
  <si>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</si>
  <si>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</si>
  <si>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</si>
  <si>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</si>
  <si>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</si>
  <si>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</si>
  <si>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</si>
  <si>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</si>
  <si>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</si>
  <si>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</si>
  <si>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</si>
  <si>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</si>
  <si>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</si>
  <si>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</si>
  <si>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</si>
  <si>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</si>
  <si>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</si>
  <si>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</si>
  <si>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</si>
  <si>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</si>
  <si>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</si>
  <si>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</si>
  <si>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</si>
  <si>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</si>
  <si>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</si>
  <si>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</si>
  <si>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</si>
  <si>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</si>
  <si>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</si>
  <si>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</si>
  <si>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</si>
  <si>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</si>
  <si>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</si>
  <si>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</si>
  <si>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</si>
  <si>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</si>
  <si>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</si>
  <si>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</si>
  <si>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</si>
  <si>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</si>
  <si>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</si>
  <si>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</si>
  <si>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</si>
  <si>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</si>
  <si>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</si>
  <si>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</si>
  <si>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</si>
  <si>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</si>
  <si>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</si>
  <si>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</si>
  <si>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</si>
  <si>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</si>
  <si>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</si>
  <si>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</si>
  <si>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</si>
  <si>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</si>
  <si>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</si>
  <si>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</si>
  <si>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</si>
  <si>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</si>
  <si>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</si>
  <si>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</si>
  <si>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</si>
  <si>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</si>
  <si>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</si>
  <si>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</si>
  <si>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</si>
  <si>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</si>
  <si>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</si>
  <si>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</si>
  <si>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</si>
  <si>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</si>
  <si>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</si>
  <si>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</si>
  <si>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</si>
  <si>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</si>
  <si>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</si>
  <si>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</si>
  <si>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</si>
  <si>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</si>
  <si>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</si>
  <si>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</si>
  <si>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</si>
  <si>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</si>
  <si>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</si>
  <si>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</si>
  <si>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</si>
  <si>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</si>
  <si>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</si>
  <si>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</si>
  <si>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</si>
  <si>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</si>
  <si>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</si>
  <si>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</si>
  <si>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</si>
  <si>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</si>
  <si>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</si>
  <si>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</si>
  <si>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</si>
  <si>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</si>
  <si>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</si>
  <si>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</si>
  <si>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</si>
  <si>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</si>
  <si>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</si>
  <si>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</si>
  <si>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</si>
  <si>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</si>
  <si>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</si>
  <si>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</si>
  <si>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</si>
  <si>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</si>
  <si>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</si>
  <si>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</si>
  <si>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</si>
  <si>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</si>
  <si>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</si>
  <si>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</si>
  <si>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</si>
  <si>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</si>
  <si>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</si>
  <si>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</si>
  <si>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</si>
  <si>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</si>
  <si>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</si>
  <si>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</si>
  <si>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</si>
  <si>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</si>
  <si>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</si>
  <si>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</si>
  <si>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</si>
  <si>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</si>
  <si>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</si>
  <si>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</si>
  <si>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</si>
  <si>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</si>
  <si>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</si>
  <si>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</si>
  <si>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</si>
  <si>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</si>
  <si>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</si>
  <si>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</si>
  <si>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</si>
  <si>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</si>
  <si>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</si>
  <si>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</si>
  <si>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</si>
  <si>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</si>
  <si>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</si>
  <si>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</si>
  <si>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</si>
  <si>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</si>
  <si>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</si>
  <si>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</si>
  <si>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</si>
  <si>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</si>
  <si>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</si>
  <si>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</si>
  <si>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</si>
  <si>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</si>
  <si>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</si>
  <si>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</si>
  <si>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</si>
  <si>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</si>
  <si>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</si>
  <si>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</si>
  <si>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</si>
  <si>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</si>
  <si>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</si>
  <si>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</si>
  <si>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</si>
  <si>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</si>
  <si>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</si>
  <si>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</si>
  <si>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</si>
  <si>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</si>
  <si>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</si>
  <si>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</si>
  <si>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</si>
  <si>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</si>
  <si>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</si>
  <si>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</si>
  <si>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</si>
  <si>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</si>
  <si>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</si>
  <si>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</si>
  <si>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</si>
  <si>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</si>
  <si>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</si>
  <si>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</si>
  <si>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</si>
  <si>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</si>
  <si>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</si>
  <si>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</si>
  <si>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</si>
  <si>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</si>
  <si>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</si>
  <si>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</si>
  <si>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</si>
  <si>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</si>
  <si>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</si>
  <si>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</si>
  <si>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</si>
  <si>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</si>
  <si>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</si>
  <si>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</si>
  <si>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</si>
  <si>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</si>
  <si>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</si>
  <si>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</si>
  <si>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</si>
  <si>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</si>
  <si>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</si>
  <si>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</si>
  <si>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</si>
  <si>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</si>
  <si>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</si>
  <si>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</si>
  <si>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</si>
  <si>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</si>
  <si>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</si>
  <si>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</si>
  <si>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</si>
  <si>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</si>
  <si>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</si>
  <si>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</si>
  <si>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</si>
  <si>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</si>
  <si>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</si>
  <si>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</si>
  <si>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</si>
  <si>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</si>
  <si>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</si>
  <si>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</si>
  <si>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</si>
  <si>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</si>
  <si>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</si>
  <si>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</si>
  <si>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</si>
  <si>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</si>
  <si>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</si>
  <si>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</si>
  <si>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</si>
  <si>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</si>
  <si>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</si>
  <si>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</si>
  <si>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</si>
  <si>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</si>
  <si>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</si>
  <si>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</si>
  <si>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</si>
  <si>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</si>
  <si>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</si>
  <si>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</si>
  <si>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</si>
  <si>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</si>
  <si>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</si>
  <si>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</si>
  <si>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</si>
  <si>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</si>
  <si>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</si>
  <si>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</si>
  <si>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</si>
  <si>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</si>
  <si>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</si>
  <si>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</si>
  <si>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</si>
  <si>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</si>
  <si>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</si>
  <si>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</si>
  <si>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</si>
  <si>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</si>
  <si>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</si>
  <si>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</si>
  <si>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</si>
  <si>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</si>
  <si>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</si>
  <si>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</si>
  <si>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</si>
  <si>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</si>
  <si>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</si>
  <si>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</si>
  <si>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</si>
  <si>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</si>
  <si>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</si>
  <si>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</si>
  <si>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</si>
  <si>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</si>
  <si>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</si>
  <si>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</si>
  <si>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</si>
  <si>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</si>
  <si>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</si>
  <si>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</si>
  <si>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</si>
  <si>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</si>
  <si>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</si>
  <si>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</si>
  <si>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</si>
  <si>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</si>
  <si>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</si>
  <si>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</si>
  <si>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</si>
  <si>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</si>
  <si>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</si>
  <si>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</si>
  <si>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</si>
  <si>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</si>
  <si>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</si>
  <si>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</si>
  <si>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</si>
  <si>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</si>
  <si>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</si>
  <si>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</si>
  <si>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</si>
  <si>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</si>
  <si>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</si>
  <si>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</si>
  <si>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</si>
  <si>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</si>
  <si>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</si>
  <si>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</si>
  <si>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</si>
  <si>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</si>
  <si>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</si>
  <si>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</si>
  <si>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</si>
  <si>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</si>
  <si>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</si>
  <si>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</si>
  <si>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</si>
  <si>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</si>
  <si>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</si>
  <si>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</si>
  <si>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</si>
  <si>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</si>
  <si>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</si>
  <si>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</si>
  <si>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</si>
  <si>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</si>
  <si>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</si>
  <si>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</si>
  <si>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</si>
  <si>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</si>
  <si>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</si>
  <si>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</si>
  <si>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</si>
  <si>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</si>
  <si>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</si>
  <si>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</si>
  <si>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</si>
  <si>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</si>
  <si>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</si>
  <si>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</si>
  <si>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</si>
  <si>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</si>
  <si>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</si>
  <si>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</si>
  <si>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</si>
  <si>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</si>
  <si>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</si>
  <si>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</si>
  <si>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</si>
  <si>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</si>
  <si>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</si>
  <si>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</si>
  <si>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</si>
  <si>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</si>
  <si>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</si>
  <si>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</si>
  <si>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</si>
  <si>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</si>
  <si>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</si>
  <si>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</si>
  <si>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</si>
  <si>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</si>
  <si>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</si>
  <si>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</si>
  <si>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</si>
  <si>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</si>
  <si>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</si>
  <si>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</si>
  <si>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</si>
  <si>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</si>
  <si>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</si>
  <si>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</si>
  <si>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</si>
  <si>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</si>
  <si>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</si>
  <si>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</si>
  <si>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</si>
  <si>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</si>
  <si>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</si>
  <si>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</si>
  <si>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</si>
  <si>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</si>
  <si>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</si>
  <si>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</si>
  <si>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</si>
  <si>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</si>
  <si>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</si>
  <si>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</si>
  <si>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</si>
  <si>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</si>
  <si>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</si>
  <si>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</si>
  <si>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</si>
  <si>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</si>
  <si>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</si>
  <si>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</si>
  <si>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</si>
  <si>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</si>
  <si>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</si>
  <si>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</si>
  <si>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</si>
  <si>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</si>
  <si>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</si>
  <si>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</si>
  <si>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</si>
  <si>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</si>
  <si>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</si>
  <si>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</si>
  <si>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</si>
  <si>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</si>
  <si>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</si>
  <si>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</si>
  <si>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</si>
  <si>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</si>
  <si>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</si>
  <si>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</si>
  <si>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</si>
  <si>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</si>
  <si>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</si>
  <si>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</si>
  <si>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</si>
  <si>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</si>
  <si>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</si>
  <si>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</si>
  <si>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</si>
  <si>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</si>
  <si>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</si>
  <si>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</si>
  <si>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</si>
  <si>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</si>
  <si>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</si>
  <si>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</si>
  <si>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</si>
  <si>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</si>
  <si>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</si>
  <si>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</si>
  <si>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</si>
  <si>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</si>
  <si>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</si>
  <si>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</si>
  <si>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</si>
  <si>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</si>
  <si>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</si>
  <si>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</si>
  <si>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</si>
  <si>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</si>
  <si>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</si>
  <si>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</si>
  <si>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</si>
  <si>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</si>
  <si>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</si>
  <si>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</si>
  <si>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</si>
  <si>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</si>
  <si>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</si>
  <si>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</si>
  <si>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</si>
  <si>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</si>
  <si>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</si>
  <si>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</si>
  <si>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</si>
  <si>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</si>
  <si>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</si>
  <si>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</si>
  <si>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</si>
  <si>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</si>
  <si>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</si>
  <si>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</si>
  <si>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</si>
  <si>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</si>
  <si>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</si>
  <si>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</si>
  <si>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</si>
  <si>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</si>
  <si>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</si>
  <si>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</si>
  <si>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</si>
  <si>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</si>
  <si>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</si>
  <si>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</si>
  <si>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</si>
  <si>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</si>
  <si>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</si>
  <si>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</si>
  <si>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</si>
  <si>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</si>
  <si>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</si>
  <si>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</si>
  <si>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</si>
  <si>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</si>
  <si>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</si>
  <si>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</si>
  <si>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</si>
  <si>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</si>
  <si>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</si>
  <si>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</si>
  <si>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</si>
  <si>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</si>
  <si>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</si>
  <si>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</si>
  <si>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</si>
  <si>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</si>
  <si>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</si>
  <si>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</si>
  <si>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</si>
  <si>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</si>
  <si>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</si>
  <si>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</si>
  <si>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</si>
  <si>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</si>
  <si>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</si>
  <si>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</si>
  <si>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</si>
  <si>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</si>
  <si>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</si>
  <si>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</si>
  <si>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</si>
  <si>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</si>
  <si>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</si>
  <si>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</si>
  <si>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</si>
  <si>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</si>
  <si>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</si>
  <si>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</si>
  <si>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</si>
  <si>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</si>
  <si>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</si>
  <si>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</si>
  <si>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</si>
  <si>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</si>
  <si>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</si>
  <si>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</si>
  <si>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</si>
  <si>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</si>
  <si>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</si>
  <si>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</si>
  <si>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</si>
  <si>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</si>
  <si>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</si>
  <si>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</si>
  <si>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</si>
  <si>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</si>
  <si>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</si>
  <si>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</si>
  <si>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</si>
  <si>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</si>
  <si>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</si>
  <si>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</si>
  <si>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</si>
  <si>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</si>
  <si>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</si>
  <si>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</si>
  <si>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</si>
  <si>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</si>
  <si>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</si>
  <si>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</si>
  <si>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</si>
  <si>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</si>
  <si>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</si>
  <si>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</si>
  <si>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</si>
  <si>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</si>
  <si>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</si>
  <si>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</si>
  <si>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</si>
  <si>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</si>
  <si>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</si>
  <si>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</si>
  <si>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</si>
  <si>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</si>
  <si>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</si>
  <si>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</si>
  <si>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</si>
  <si>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</si>
  <si>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</si>
  <si>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</si>
  <si>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</si>
  <si>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</si>
  <si>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</si>
  <si>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</si>
  <si>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</si>
  <si>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</si>
  <si>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</si>
  <si>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</si>
  <si>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</si>
  <si>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</si>
  <si>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</si>
  <si>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</si>
  <si>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</si>
  <si>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</si>
  <si>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</si>
  <si>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</si>
  <si>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</si>
  <si>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</si>
  <si>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</si>
  <si>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</si>
  <si>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</si>
  <si>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</si>
  <si>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</si>
  <si>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</si>
  <si>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</si>
  <si>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</si>
  <si>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</si>
  <si>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</si>
  <si>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</si>
  <si>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</si>
  <si>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</si>
  <si>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</si>
  <si>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</si>
  <si>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</si>
  <si>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</si>
  <si>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</si>
  <si>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</si>
  <si>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</si>
  <si>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</si>
  <si>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</si>
  <si>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</si>
  <si>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</si>
  <si>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</si>
  <si>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</si>
  <si>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</si>
  <si>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</si>
  <si>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</si>
  <si>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</si>
  <si>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</si>
  <si>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</si>
  <si>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</si>
  <si>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</si>
  <si>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</si>
  <si>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</si>
  <si>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</si>
  <si>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</si>
  <si>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</si>
  <si>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</si>
  <si>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</si>
  <si>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</si>
  <si>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</si>
  <si>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</si>
  <si>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</si>
  <si>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</si>
  <si>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</si>
  <si>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</si>
  <si>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</si>
  <si>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</si>
  <si>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</si>
  <si>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</si>
  <si>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</si>
  <si>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</si>
  <si>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</si>
  <si>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</si>
  <si>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</si>
  <si>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</si>
  <si>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</si>
  <si>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</si>
  <si>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</si>
  <si>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</si>
  <si>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</si>
  <si>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</si>
  <si>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</si>
  <si>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</si>
  <si>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</si>
  <si>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</si>
  <si>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</si>
  <si>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</si>
  <si>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</si>
  <si>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</si>
  <si>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</si>
  <si>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</si>
  <si>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</si>
  <si>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</si>
  <si>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</si>
  <si>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</si>
  <si>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</si>
  <si>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</si>
  <si>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</si>
  <si>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</si>
  <si>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</si>
  <si>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</si>
  <si>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</si>
  <si>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</si>
  <si>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</si>
  <si>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</si>
  <si>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</si>
  <si>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</si>
  <si>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</si>
  <si>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</si>
  <si>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</si>
  <si>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</si>
  <si>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</si>
  <si>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</si>
  <si>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</si>
  <si>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</si>
  <si>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</si>
  <si>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</si>
  <si>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</si>
  <si>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</si>
  <si>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</si>
  <si>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</si>
  <si>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</si>
  <si>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</si>
  <si>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</si>
  <si>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</si>
  <si>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</si>
  <si>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</si>
  <si>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</si>
  <si>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</si>
  <si>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</si>
  <si>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</si>
  <si>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</si>
  <si>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</si>
  <si>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</si>
  <si>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</si>
  <si>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</si>
  <si>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</si>
  <si>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</si>
  <si>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</si>
  <si>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</si>
  <si>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</si>
  <si>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</si>
  <si>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</si>
  <si>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</si>
  <si>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</si>
  <si>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</si>
  <si>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</si>
  <si>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</si>
  <si>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</si>
  <si>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</si>
  <si>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</si>
  <si>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</si>
  <si>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</si>
  <si>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</si>
  <si>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</si>
  <si>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</si>
  <si>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</si>
  <si>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</si>
  <si>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</si>
  <si>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</si>
  <si>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</si>
  <si>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</si>
  <si>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</si>
  <si>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</si>
  <si>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</si>
  <si>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</si>
  <si>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</si>
  <si>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</si>
  <si>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</si>
  <si>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</si>
  <si>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</si>
  <si>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</si>
  <si>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</si>
  <si>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</si>
  <si>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</si>
  <si>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</si>
  <si>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</si>
  <si>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</si>
  <si>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</si>
  <si>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</si>
  <si>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</si>
  <si>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</si>
  <si>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</si>
  <si>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</si>
  <si>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</si>
  <si>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</si>
  <si>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</si>
  <si>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</si>
  <si>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</si>
  <si>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</si>
  <si>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</si>
  <si>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</si>
  <si>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</si>
  <si>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</si>
  <si>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</si>
  <si>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</si>
  <si>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</si>
  <si>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</si>
  <si>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</si>
  <si>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</si>
  <si>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</si>
  <si>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</si>
  <si>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</si>
  <si>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</si>
  <si>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</si>
  <si>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</si>
  <si>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</si>
  <si>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</si>
  <si>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</si>
  <si>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</si>
  <si>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</si>
  <si>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</si>
  <si>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</si>
  <si>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</si>
  <si>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</si>
  <si>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</si>
  <si>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</si>
  <si>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</si>
  <si>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</si>
  <si>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</si>
  <si>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</si>
  <si>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</si>
  <si>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</si>
  <si>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</si>
  <si>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</si>
  <si>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</si>
  <si>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</si>
  <si>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</si>
  <si>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</si>
  <si>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</si>
  <si>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</si>
  <si>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</si>
  <si>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</si>
  <si>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</si>
  <si>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</si>
  <si>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</si>
  <si>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</si>
  <si>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</si>
  <si>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</si>
  <si>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</si>
  <si>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</si>
  <si>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</si>
  <si>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</si>
  <si>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</si>
  <si>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</si>
  <si>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</si>
  <si>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</si>
  <si>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</si>
  <si>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</si>
  <si>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</si>
  <si>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</si>
  <si>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</si>
  <si>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</si>
  <si>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</si>
  <si>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</si>
  <si>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</si>
  <si>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</si>
  <si>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</si>
  <si>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</si>
  <si>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</si>
  <si>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</si>
  <si>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</si>
  <si>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</si>
  <si>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</si>
  <si>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</si>
  <si>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</si>
  <si>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</si>
  <si>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</si>
  <si>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</si>
  <si>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</si>
  <si>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</si>
  <si>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</si>
  <si>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</si>
  <si>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</si>
  <si>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</si>
  <si>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</si>
  <si>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</si>
  <si>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</si>
  <si>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</si>
  <si>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</si>
  <si>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</si>
  <si>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</si>
  <si>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</si>
  <si>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</si>
  <si>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</si>
  <si>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</si>
  <si>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</si>
  <si>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</si>
  <si>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</si>
  <si>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</si>
  <si>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</si>
  <si>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</si>
  <si>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</si>
  <si>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</si>
  <si>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</si>
  <si>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</si>
  <si>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</si>
  <si>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</si>
  <si>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</si>
  <si>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</si>
  <si>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</si>
  <si>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</si>
  <si>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</si>
  <si>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</si>
  <si>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</si>
  <si>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</si>
  <si>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</si>
  <si>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</si>
  <si>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</si>
  <si>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</si>
  <si>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</si>
  <si>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</si>
  <si>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</si>
  <si>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</si>
  <si>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</si>
  <si>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</si>
  <si>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</si>
  <si>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</si>
  <si>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</si>
  <si>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</si>
  <si>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</si>
  <si>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</si>
  <si>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</si>
  <si>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</si>
  <si>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</si>
  <si>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</si>
  <si>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</si>
  <si>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</si>
  <si>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</si>
  <si>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</si>
  <si>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</si>
  <si>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</si>
  <si>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</si>
  <si>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</si>
  <si>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</si>
  <si>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</si>
  <si>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</si>
  <si>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</si>
  <si>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</si>
  <si>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</si>
  <si>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</si>
  <si>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</si>
  <si>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</si>
  <si>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</si>
  <si>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</si>
  <si>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</si>
  <si>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</si>
  <si>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</si>
  <si>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</si>
  <si>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</si>
  <si>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</si>
  <si>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</si>
  <si>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</si>
  <si>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</si>
  <si>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</si>
  <si>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</si>
  <si>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</si>
  <si>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</si>
  <si>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</si>
  <si>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</si>
  <si>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</si>
  <si>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</si>
  <si>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</si>
  <si>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</si>
  <si>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</si>
  <si>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</si>
  <si>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</si>
  <si>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</si>
  <si>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</si>
  <si>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</si>
  <si>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</si>
  <si>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</si>
  <si>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</si>
  <si>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</si>
  <si>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</si>
  <si>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</si>
  <si>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</si>
  <si>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</si>
  <si>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</si>
  <si>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</si>
  <si>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</si>
  <si>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</si>
  <si>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</si>
  <si>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</si>
  <si>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</si>
  <si>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</si>
  <si>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</si>
  <si>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</si>
  <si>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</si>
  <si>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</si>
  <si>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</si>
  <si>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</si>
  <si>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</si>
  <si>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</si>
  <si>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</si>
  <si>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</si>
  <si>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</si>
  <si>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</si>
  <si>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</si>
  <si>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</si>
  <si>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</si>
  <si>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</si>
  <si>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</si>
  <si>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</si>
  <si>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</si>
  <si>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</si>
  <si>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</si>
  <si>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</si>
  <si>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</si>
  <si>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</si>
  <si>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</si>
  <si>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</si>
  <si>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</si>
  <si>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</si>
  <si>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</si>
  <si>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</si>
  <si>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</si>
  <si>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</si>
  <si>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</si>
  <si>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</si>
  <si>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</si>
  <si>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</si>
  <si>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</si>
  <si>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</si>
  <si>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</si>
  <si>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</si>
  <si>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</si>
  <si>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</si>
  <si>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</si>
  <si>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</si>
  <si>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</si>
  <si>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</si>
  <si>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</si>
  <si>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</si>
  <si>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</si>
  <si>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</si>
  <si>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</si>
  <si>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</si>
  <si>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</si>
  <si>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</si>
  <si>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</si>
  <si>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</si>
  <si>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</si>
  <si>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</si>
  <si>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</si>
  <si>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</si>
  <si>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</si>
  <si>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</si>
  <si>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</si>
  <si>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</si>
  <si>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</si>
  <si>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</si>
  <si>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</si>
  <si>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</si>
  <si>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</si>
  <si>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</si>
  <si>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</si>
  <si>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</si>
  <si>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</si>
  <si>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</si>
  <si>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</si>
  <si>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</si>
  <si>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</si>
  <si>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</si>
  <si>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</si>
  <si>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</si>
  <si>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</si>
  <si>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</si>
  <si>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</si>
  <si>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</si>
  <si>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</si>
  <si>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</si>
  <si>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</si>
  <si>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</si>
  <si>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</si>
  <si>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</si>
  <si>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</si>
  <si>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</si>
  <si>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</si>
  <si>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</si>
  <si>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</si>
  <si>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</si>
  <si>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</si>
  <si>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</si>
  <si>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</si>
  <si>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</si>
  <si>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</si>
  <si>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</si>
  <si>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</si>
  <si>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</si>
  <si>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</si>
  <si>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</si>
  <si>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</si>
  <si>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</si>
  <si>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</si>
  <si>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</si>
  <si>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</si>
  <si>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</si>
  <si>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</si>
  <si>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</si>
  <si>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</si>
  <si>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</si>
  <si>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</si>
  <si>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</si>
  <si>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</si>
  <si>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</si>
  <si>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</si>
  <si>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</si>
  <si>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</si>
  <si>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</si>
  <si>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</si>
  <si>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</si>
  <si>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</si>
  <si>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</si>
  <si>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</si>
  <si>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</si>
  <si>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</si>
  <si>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</si>
  <si>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</si>
  <si>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</si>
  <si>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</si>
  <si>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</si>
  <si>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</si>
  <si>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</si>
  <si>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</si>
  <si>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</si>
  <si>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</si>
  <si>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</si>
  <si>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</si>
  <si>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</si>
  <si>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</si>
  <si>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</si>
  <si>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</si>
  <si>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</si>
  <si>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</si>
  <si>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</si>
  <si>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</si>
  <si>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</si>
  <si>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</si>
  <si>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</si>
  <si>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</si>
  <si>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</si>
  <si>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</si>
  <si>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</si>
  <si>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</si>
  <si>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</si>
  <si>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</si>
  <si>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</si>
  <si>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</si>
  <si>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</si>
  <si>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</si>
  <si>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</si>
  <si>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</si>
  <si>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</si>
  <si>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</si>
  <si>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</si>
  <si>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</si>
  <si>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</si>
  <si>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</si>
  <si>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</si>
  <si>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</si>
  <si>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</si>
  <si>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</si>
  <si>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</si>
  <si>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</si>
  <si>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</si>
  <si>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</si>
  <si>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</si>
  <si>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</si>
  <si>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</si>
  <si>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</si>
  <si>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</si>
  <si>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</si>
  <si>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</si>
  <si>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</si>
  <si>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</si>
  <si>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</si>
  <si>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</si>
  <si>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</si>
  <si>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</si>
  <si>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</si>
  <si>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</si>
  <si>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</si>
  <si>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</si>
  <si>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</si>
  <si>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</si>
  <si>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</si>
  <si>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</si>
  <si>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</si>
  <si>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</si>
  <si>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</si>
  <si>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</si>
  <si>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</si>
  <si>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</si>
  <si>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</si>
  <si>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</si>
  <si>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</si>
  <si>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</si>
  <si>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</si>
  <si>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</si>
  <si>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</si>
  <si>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</si>
  <si>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</si>
  <si>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</si>
  <si>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</si>
  <si>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</si>
  <si>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</si>
  <si>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</si>
  <si>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</si>
  <si>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</si>
  <si>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</si>
  <si>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</si>
  <si>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</si>
  <si>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</si>
  <si>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</si>
  <si>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</si>
  <si>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</si>
  <si>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</si>
  <si>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</si>
  <si>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</si>
  <si>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</si>
  <si>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</si>
  <si>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</si>
  <si>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</si>
  <si>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</si>
  <si>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</si>
  <si>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</si>
  <si>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</si>
  <si>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</si>
  <si>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</si>
  <si>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</si>
  <si>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</si>
  <si>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</si>
  <si>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</si>
  <si>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</si>
  <si>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</si>
  <si>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</si>
  <si>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</si>
  <si>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</si>
  <si>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</si>
  <si>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</si>
  <si>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</si>
  <si>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</si>
  <si>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</si>
  <si>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</si>
  <si>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</si>
  <si>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</si>
  <si>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</si>
  <si>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</si>
  <si>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</si>
  <si>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</si>
  <si>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</si>
  <si>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</si>
  <si>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</si>
  <si>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</si>
  <si>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</si>
  <si>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</si>
  <si>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</si>
  <si>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</si>
  <si>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</si>
  <si>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</si>
  <si>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</si>
  <si>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</si>
  <si>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</si>
  <si>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</si>
  <si>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</si>
  <si>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</si>
  <si>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</si>
  <si>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</si>
  <si>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</si>
  <si>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</si>
  <si>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</si>
  <si>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</si>
  <si>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</si>
  <si>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</si>
  <si>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</si>
  <si>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</si>
  <si>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</si>
  <si>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</si>
  <si>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</si>
  <si>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</si>
  <si>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</si>
  <si>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</si>
  <si>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</si>
  <si>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</si>
  <si>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</si>
  <si>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</si>
  <si>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</si>
  <si>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</si>
  <si>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</si>
  <si>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</si>
  <si>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</si>
  <si>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</si>
  <si>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</si>
  <si>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</si>
  <si>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</si>
  <si>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</si>
  <si>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</si>
  <si>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</si>
  <si>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</si>
  <si>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</si>
  <si>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</si>
  <si>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</si>
  <si>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</si>
  <si>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</si>
  <si>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</si>
  <si>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</si>
  <si>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</si>
  <si>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</si>
  <si>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</si>
  <si>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</si>
  <si>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</si>
  <si>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</si>
  <si>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</si>
  <si>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</si>
  <si>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</si>
  <si>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</si>
  <si>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</si>
  <si>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</si>
  <si>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</si>
  <si>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</si>
  <si>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</si>
  <si>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</si>
  <si>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</si>
  <si>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</si>
  <si>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</si>
  <si>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</si>
  <si>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</si>
  <si>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</si>
  <si>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</si>
  <si>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</si>
  <si>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</si>
  <si>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</si>
  <si>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</si>
  <si>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</si>
  <si>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</si>
  <si>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</si>
  <si>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</si>
  <si>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</si>
  <si>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</si>
  <si>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</si>
  <si>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</si>
  <si>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</si>
  <si>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</si>
  <si>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</si>
  <si>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</si>
  <si>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</si>
  <si>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</si>
  <si>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</si>
  <si>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</si>
  <si>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</si>
  <si>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</si>
  <si>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</si>
  <si>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</si>
  <si>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</si>
  <si>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</si>
  <si>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</si>
  <si>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</si>
  <si>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</si>
  <si>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</si>
  <si>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</si>
  <si>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</si>
  <si>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</si>
  <si>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</si>
  <si>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</si>
  <si>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</si>
  <si>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</si>
  <si>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</si>
  <si>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</si>
  <si>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</si>
  <si>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</si>
  <si>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</si>
  <si>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</si>
  <si>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</si>
  <si>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</si>
  <si>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</si>
  <si>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</si>
  <si>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</si>
  <si>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</si>
  <si>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</si>
  <si>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</si>
  <si>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</si>
  <si>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</si>
  <si>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</si>
  <si>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</si>
  <si>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</si>
  <si>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</si>
  <si>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</si>
  <si>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</si>
  <si>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</si>
  <si>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</si>
  <si>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</si>
  <si>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</si>
  <si>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</si>
  <si>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</si>
  <si>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</si>
  <si>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</si>
  <si>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</si>
  <si>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</si>
  <si>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</si>
  <si>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</si>
  <si>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</si>
  <si>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</si>
  <si>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</si>
  <si>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</si>
  <si>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</si>
  <si>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</si>
  <si>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</si>
  <si>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</si>
  <si>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</si>
  <si>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</si>
  <si>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</si>
  <si>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</si>
  <si>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</si>
  <si>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</si>
  <si>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</si>
  <si>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</si>
  <si>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</si>
  <si>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</si>
  <si>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</si>
  <si>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</si>
  <si>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</si>
  <si>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</si>
  <si>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</si>
  <si>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</si>
  <si>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</si>
  <si>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</si>
  <si>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</si>
  <si>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</si>
  <si>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</si>
  <si>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</si>
  <si>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</si>
  <si>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</si>
  <si>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</si>
  <si>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</si>
  <si>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</si>
  <si>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</si>
  <si>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</si>
  <si>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</si>
  <si>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</si>
  <si>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</si>
  <si>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</si>
  <si>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</si>
  <si>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</si>
  <si>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</si>
  <si>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</si>
  <si>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</si>
  <si>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</si>
  <si>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</si>
  <si>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</si>
  <si>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</si>
  <si>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</si>
  <si>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</si>
  <si>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</si>
  <si>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</si>
  <si>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</si>
  <si>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</si>
  <si>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</si>
  <si>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</si>
  <si>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</si>
  <si>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</si>
  <si>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</si>
  <si>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</si>
  <si>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</si>
  <si>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</si>
  <si>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</si>
  <si>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</si>
  <si>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</si>
  <si>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</si>
  <si>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</si>
  <si>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</si>
  <si>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</si>
  <si>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</si>
  <si>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</si>
  <si>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</si>
  <si>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</si>
  <si>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</si>
  <si>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</si>
  <si>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</si>
  <si>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</si>
  <si>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</si>
  <si>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</si>
  <si>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</si>
  <si>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</si>
  <si>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</si>
  <si>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</si>
  <si>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</si>
  <si>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</si>
  <si>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</si>
  <si>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</si>
  <si>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</si>
  <si>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</si>
  <si>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</si>
  <si>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</si>
  <si>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</si>
  <si>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</si>
  <si>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</si>
  <si>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</si>
  <si>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</si>
  <si>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</si>
  <si>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</si>
  <si>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</si>
  <si>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</si>
  <si>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</si>
  <si>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</si>
  <si>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</si>
  <si>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</si>
  <si>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</si>
  <si>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</si>
  <si>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</si>
  <si>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</si>
  <si>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</si>
  <si>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</si>
  <si>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</si>
  <si>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</si>
  <si>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</si>
  <si>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</si>
  <si>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</si>
  <si>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</si>
  <si>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</si>
  <si>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</si>
  <si>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</si>
  <si>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</si>
  <si>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</si>
  <si>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</si>
  <si>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</si>
  <si>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</si>
  <si>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</si>
  <si>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</si>
  <si>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</si>
  <si>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</si>
  <si>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</si>
  <si>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</si>
  <si>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</si>
  <si>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</si>
  <si>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</si>
  <si>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</si>
  <si>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</si>
  <si>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</si>
  <si>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</si>
  <si>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</si>
  <si>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</si>
  <si>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</si>
  <si>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</si>
  <si>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</si>
  <si>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</si>
  <si>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</si>
  <si>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</si>
  <si>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</si>
  <si>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</si>
  <si>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</si>
  <si>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</si>
  <si>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</si>
  <si>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</si>
  <si>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</si>
  <si>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</si>
  <si>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</si>
  <si>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</si>
  <si>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</si>
  <si>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</si>
  <si>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</si>
  <si>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</si>
  <si>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</si>
  <si>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</si>
  <si>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</si>
  <si>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</si>
  <si>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</si>
  <si>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</si>
  <si>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</si>
  <si>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</si>
  <si>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</si>
  <si>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</si>
  <si>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</si>
  <si>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</si>
  <si>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</si>
  <si>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</si>
  <si>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</si>
  <si>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</si>
  <si>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</si>
  <si>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</si>
  <si>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</si>
  <si>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</si>
  <si>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</si>
  <si>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</si>
  <si>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</si>
  <si>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</si>
  <si>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</si>
  <si>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</si>
  <si>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</si>
  <si>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</si>
  <si>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</si>
  <si>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</si>
  <si>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</si>
  <si>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</si>
  <si>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</si>
  <si>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</si>
  <si>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</si>
  <si>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</si>
  <si>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</si>
  <si>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</si>
  <si>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</si>
  <si>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</si>
  <si>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</si>
  <si>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</si>
  <si>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</si>
  <si>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</si>
  <si>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</si>
  <si>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</si>
  <si>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</si>
  <si>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</si>
  <si>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</si>
  <si>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</si>
  <si>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</si>
  <si>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</si>
  <si>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</si>
  <si>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</si>
  <si>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</si>
  <si>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</si>
  <si>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</si>
  <si>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</si>
  <si>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</si>
  <si>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</si>
  <si>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</si>
  <si>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</si>
  <si>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</si>
  <si>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</si>
  <si>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</si>
  <si>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</si>
  <si>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</si>
  <si>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</si>
  <si>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</si>
  <si>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</si>
  <si>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</si>
  <si>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</si>
  <si>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</si>
  <si>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</si>
  <si>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</si>
  <si>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</si>
  <si>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</si>
  <si>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</si>
  <si>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</si>
  <si>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</si>
  <si>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</si>
  <si>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</si>
  <si>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</si>
  <si>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</si>
  <si>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</si>
  <si>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</si>
  <si>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</si>
  <si>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</si>
  <si>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</si>
  <si>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</si>
  <si>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</si>
  <si>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</si>
  <si>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</si>
  <si>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</si>
  <si>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</si>
  <si>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</si>
  <si>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</si>
  <si>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</si>
  <si>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</si>
  <si>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</si>
  <si>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</si>
  <si>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</si>
  <si>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</si>
  <si>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</si>
  <si>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</si>
  <si>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</si>
  <si>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</si>
  <si>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</si>
  <si>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</si>
  <si>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</si>
  <si>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</si>
  <si>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</si>
  <si>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</si>
  <si>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</si>
  <si>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</si>
  <si>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</si>
  <si>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</si>
  <si>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</si>
  <si>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</si>
  <si>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</si>
  <si>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</si>
  <si>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</si>
  <si>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</si>
  <si>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</si>
  <si>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</si>
  <si>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</si>
  <si>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</si>
  <si>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</si>
  <si>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</si>
  <si>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</si>
  <si>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</si>
  <si>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</si>
  <si>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</si>
  <si>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</si>
  <si>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</si>
  <si>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</si>
  <si>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</si>
  <si>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</si>
  <si>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</si>
  <si>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</si>
  <si>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</si>
  <si>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</si>
  <si>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</si>
  <si>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</si>
  <si>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</si>
  <si>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</si>
  <si>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</si>
  <si>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</si>
  <si>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</si>
  <si>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</si>
  <si>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</si>
  <si>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</si>
  <si>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</si>
  <si>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</si>
  <si>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</si>
  <si>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</si>
  <si>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</si>
  <si>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</si>
  <si>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</si>
  <si>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</si>
  <si>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</si>
  <si>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</si>
  <si>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</si>
  <si>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</si>
  <si>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</si>
  <si>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</si>
  <si>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</si>
  <si>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</si>
  <si>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</si>
  <si>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</si>
  <si>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</si>
  <si>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</si>
  <si>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</si>
  <si>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</si>
  <si>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</si>
  <si>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</si>
  <si>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</si>
  <si>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</si>
  <si>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</si>
  <si>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</si>
  <si>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</si>
  <si>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</si>
  <si>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</si>
  <si>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</si>
  <si>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</si>
  <si>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</si>
  <si>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</si>
  <si>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</si>
  <si>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</si>
  <si>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</si>
  <si>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</si>
  <si>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</si>
  <si>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</si>
  <si>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</si>
  <si>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</si>
  <si>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</si>
  <si>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</si>
  <si>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</si>
  <si>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</si>
  <si>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</si>
  <si>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</si>
  <si>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</si>
  <si>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</si>
  <si>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</si>
  <si>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</si>
  <si>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</si>
  <si>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</si>
  <si>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</si>
  <si>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</si>
  <si>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</si>
  <si>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</si>
  <si>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</si>
  <si>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</si>
  <si>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</si>
  <si>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</si>
  <si>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</si>
  <si>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</si>
  <si>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</si>
  <si>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</si>
  <si>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</si>
  <si>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</si>
  <si>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</si>
  <si>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</si>
  <si>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</si>
  <si>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</si>
  <si>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</si>
  <si>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</si>
  <si>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</si>
  <si>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</si>
  <si>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</si>
  <si>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</si>
  <si>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</si>
  <si>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</si>
  <si>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</si>
  <si>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</si>
  <si>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</si>
  <si>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</si>
  <si>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</si>
  <si>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</si>
  <si>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</si>
  <si>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</si>
  <si>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</si>
  <si>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</si>
  <si>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</si>
  <si>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</si>
  <si>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</si>
  <si>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</si>
  <si>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</si>
  <si>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</si>
  <si>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</si>
  <si>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</si>
  <si>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</si>
  <si>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</si>
  <si>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</si>
  <si>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</si>
  <si>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</si>
  <si>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</si>
  <si>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</si>
  <si>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</si>
  <si>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</si>
  <si>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</si>
  <si>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</si>
  <si>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</si>
  <si>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</si>
  <si>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</si>
  <si>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</si>
  <si>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</si>
  <si>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</si>
  <si>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</si>
  <si>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</si>
  <si>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</si>
  <si>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</si>
  <si>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</si>
  <si>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</si>
  <si>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</si>
  <si>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</si>
  <si>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</si>
  <si>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</si>
  <si>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</si>
  <si>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</si>
  <si>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</si>
  <si>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</si>
  <si>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</si>
  <si>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</si>
  <si>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</si>
  <si>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</si>
  <si>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</si>
  <si>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</si>
  <si>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</si>
  <si>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</si>
  <si>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</si>
  <si>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</si>
  <si>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</si>
  <si>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</si>
  <si>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</si>
  <si>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</si>
  <si>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</si>
  <si>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</si>
  <si>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</si>
  <si>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</si>
  <si>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</si>
  <si>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</si>
  <si>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</si>
  <si>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</si>
  <si>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</si>
  <si>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</si>
  <si>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</si>
  <si>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</si>
  <si>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</si>
  <si>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</si>
  <si>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</si>
  <si>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</si>
  <si>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</si>
  <si>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</si>
  <si>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</si>
  <si>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</si>
  <si>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</si>
  <si>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</si>
  <si>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</si>
  <si>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</si>
  <si>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</si>
  <si>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</si>
  <si>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</si>
  <si>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</si>
  <si>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</si>
  <si>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</si>
  <si>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</si>
  <si>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</si>
  <si>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</si>
  <si>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</si>
  <si>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</si>
  <si>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</si>
  <si>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</si>
  <si>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</si>
  <si>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</si>
  <si>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</si>
  <si>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</si>
  <si>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</si>
  <si>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</si>
  <si>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</si>
  <si>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</si>
  <si>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</si>
  <si>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</si>
  <si>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</si>
  <si>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</si>
  <si>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</si>
  <si>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</si>
  <si>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</si>
  <si>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</si>
  <si>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</si>
  <si>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</si>
  <si>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</si>
  <si>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</si>
  <si>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</si>
  <si>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</si>
  <si>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</si>
  <si>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</si>
  <si>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</si>
  <si>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</si>
  <si>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</si>
  <si>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</si>
  <si>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</si>
  <si>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</si>
  <si>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</si>
  <si>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</si>
  <si>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</si>
  <si>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</si>
  <si>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</si>
  <si>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</si>
  <si>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</si>
  <si>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</si>
  <si>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</si>
  <si>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</si>
  <si>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</si>
  <si>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</si>
  <si>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</si>
  <si>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</si>
  <si>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</si>
  <si>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</si>
  <si>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</si>
  <si>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</si>
  <si>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</si>
  <si>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</si>
  <si>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</si>
  <si>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</si>
  <si>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</si>
  <si>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</si>
  <si>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</si>
  <si>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</si>
  <si>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</si>
  <si>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</si>
  <si>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</si>
  <si>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</si>
  <si>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</si>
  <si>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</si>
  <si>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</si>
  <si>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</si>
  <si>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</si>
  <si>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</si>
  <si>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</si>
  <si>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</si>
  <si>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</si>
  <si>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</si>
  <si>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</si>
  <si>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</si>
  <si>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</si>
  <si>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</si>
  <si>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</si>
  <si>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</si>
  <si>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</si>
  <si>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</si>
  <si>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</si>
  <si>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</si>
  <si>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</si>
  <si>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</si>
  <si>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</si>
  <si>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</si>
  <si>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</si>
  <si>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</si>
  <si>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</si>
  <si>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</si>
  <si>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</si>
  <si>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</si>
  <si>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</si>
  <si>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</si>
  <si>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</si>
  <si>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</si>
  <si>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</si>
  <si>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</si>
  <si>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</si>
  <si>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</si>
  <si>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</si>
  <si>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</si>
  <si>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</si>
  <si>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</si>
  <si>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</si>
  <si>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</si>
  <si>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</si>
  <si>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</si>
  <si>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</si>
  <si>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</si>
  <si>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</si>
  <si>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</si>
  <si>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</si>
  <si>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</si>
  <si>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</si>
  <si>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</si>
  <si>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</si>
  <si>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</si>
  <si>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</si>
  <si>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</si>
  <si>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</si>
  <si>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</si>
  <si>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</si>
  <si>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</si>
  <si>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</si>
  <si>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</si>
  <si>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</si>
  <si>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</si>
  <si>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</si>
  <si>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</si>
  <si>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</si>
  <si>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</si>
  <si>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</si>
  <si>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</si>
  <si>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</si>
  <si>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</si>
  <si>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</si>
  <si>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</si>
  <si>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</si>
  <si>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</si>
  <si>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</si>
  <si>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</si>
  <si>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</si>
  <si>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</si>
  <si>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</si>
  <si>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</si>
  <si>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</si>
  <si>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</si>
  <si>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</si>
  <si>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</si>
  <si>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</si>
  <si>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</si>
  <si>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</si>
  <si>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</si>
  <si>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</si>
  <si>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</si>
  <si>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</si>
  <si>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</si>
  <si>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</si>
  <si>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</si>
  <si>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</si>
  <si>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</si>
  <si>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</si>
  <si>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</si>
  <si>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</si>
  <si>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</si>
  <si>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</si>
  <si>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</si>
  <si>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</si>
  <si>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</si>
  <si>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</si>
  <si>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</si>
  <si>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</si>
  <si>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</si>
  <si>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</si>
  <si>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</si>
  <si>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</si>
  <si>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</si>
  <si>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</si>
  <si>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</si>
  <si>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</si>
  <si>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</si>
  <si>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</si>
  <si>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</si>
  <si>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</si>
  <si>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</si>
  <si>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</si>
  <si>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</si>
  <si>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</si>
  <si>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</si>
  <si>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</si>
  <si>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</si>
  <si>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</si>
  <si>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</si>
  <si>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</si>
  <si>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</si>
  <si>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</si>
  <si>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</si>
  <si>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</si>
  <si>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</si>
  <si>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</si>
  <si>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</si>
  <si>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</si>
  <si>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</si>
  <si>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</si>
  <si>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</si>
  <si>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</si>
  <si>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</si>
  <si>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</si>
  <si>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</si>
  <si>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</si>
  <si>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</si>
  <si>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</si>
  <si>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</si>
  <si>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</si>
  <si>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</si>
  <si>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</si>
  <si>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</si>
  <si>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</si>
  <si>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</si>
  <si>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</si>
  <si>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</si>
  <si>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</si>
  <si>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</si>
  <si>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</si>
  <si>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</si>
  <si>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</si>
  <si>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</si>
  <si>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</si>
  <si>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</si>
  <si>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</si>
  <si>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</si>
  <si>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</si>
  <si>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</si>
  <si>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</si>
  <si>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</si>
  <si>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</si>
  <si>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</si>
  <si>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</si>
  <si>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</si>
  <si>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</si>
  <si>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</si>
  <si>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</si>
  <si>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</si>
  <si>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</si>
  <si>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</si>
  <si>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</si>
  <si>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</si>
  <si>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</si>
  <si>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</si>
  <si>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</si>
  <si>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</si>
  <si>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</si>
  <si>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</si>
  <si>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</si>
  <si>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</si>
  <si>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</si>
  <si>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</si>
  <si>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</si>
  <si>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</si>
  <si>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</si>
  <si>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</si>
  <si>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</si>
  <si>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</si>
  <si>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</si>
  <si>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</si>
  <si>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</si>
  <si>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</si>
  <si>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</si>
  <si>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</si>
  <si>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</si>
  <si>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</si>
  <si>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</si>
  <si>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</si>
  <si>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</si>
  <si>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</si>
  <si>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</si>
  <si>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</si>
  <si>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</si>
  <si>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</si>
  <si>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</si>
  <si>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</si>
  <si>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</si>
  <si>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</si>
  <si>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</si>
  <si>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</si>
  <si>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</si>
  <si>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</si>
  <si>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</si>
  <si>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</si>
  <si>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</si>
  <si>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</si>
  <si>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</si>
  <si>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</si>
  <si>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</si>
  <si>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</si>
  <si>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</si>
  <si>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</si>
  <si>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</si>
  <si>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</si>
  <si>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</si>
  <si>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</si>
  <si>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</si>
  <si>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</si>
  <si>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</si>
  <si>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</si>
  <si>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</si>
  <si>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</si>
  <si>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</si>
  <si>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</si>
  <si>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</si>
  <si>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</si>
  <si>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</si>
  <si>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</si>
  <si>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</si>
  <si>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</si>
  <si>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</si>
  <si>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</si>
  <si>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</si>
  <si>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</si>
  <si>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</si>
  <si>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</si>
  <si>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</si>
  <si>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</si>
  <si>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</si>
  <si>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</si>
  <si>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</si>
  <si>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</si>
  <si>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</si>
  <si>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</si>
  <si>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</si>
  <si>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</si>
  <si>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</si>
  <si>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</si>
  <si>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</si>
  <si>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</si>
  <si>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</si>
  <si>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</si>
  <si>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</si>
  <si>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</si>
  <si>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</si>
  <si>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</si>
  <si>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</si>
  <si>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</si>
  <si>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</si>
  <si>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</si>
  <si>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</si>
  <si>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</si>
  <si>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</si>
  <si>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</si>
  <si>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</si>
  <si>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</si>
  <si>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</si>
  <si>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</si>
  <si>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</si>
  <si>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</si>
  <si>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</si>
  <si>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</si>
  <si>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</si>
  <si>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</si>
  <si>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</si>
  <si>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</si>
  <si>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</si>
  <si>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</si>
  <si>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</si>
  <si>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</si>
  <si>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</si>
  <si>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</si>
  <si>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</si>
  <si>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</si>
  <si>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</si>
  <si>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</si>
  <si>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</si>
  <si>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</si>
  <si>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</si>
  <si>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</si>
  <si>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</si>
  <si>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</si>
  <si>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</si>
  <si>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</si>
  <si>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</si>
  <si>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</si>
  <si>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</si>
  <si>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</si>
  <si>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</si>
  <si>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</si>
  <si>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</si>
  <si>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</si>
  <si>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</si>
  <si>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</si>
  <si>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</si>
  <si>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</si>
  <si>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</si>
  <si>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</si>
  <si>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</si>
  <si>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</si>
  <si>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</si>
  <si>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</si>
  <si>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</si>
  <si>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</si>
  <si>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</si>
  <si>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</si>
  <si>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</si>
  <si>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</si>
  <si>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</si>
  <si>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</si>
  <si>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</si>
  <si>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</si>
  <si>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</si>
  <si>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</si>
  <si>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</si>
  <si>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</si>
  <si>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</si>
  <si>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</si>
  <si>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</si>
  <si>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</si>
  <si>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</si>
  <si>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</si>
  <si>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</si>
  <si>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</si>
  <si>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</si>
  <si>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</si>
  <si>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</si>
  <si>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</si>
  <si>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</si>
  <si>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</si>
  <si>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</si>
  <si>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</si>
  <si>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</si>
  <si>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</si>
  <si>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</si>
  <si>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</si>
  <si>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</si>
  <si>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</si>
  <si>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</si>
  <si>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</si>
  <si>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</si>
  <si>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</si>
  <si>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</si>
  <si>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</si>
  <si>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</si>
  <si>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</si>
  <si>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</si>
  <si>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</si>
  <si>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</si>
  <si>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</si>
  <si>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</si>
  <si>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</si>
  <si>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</si>
  <si>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</si>
  <si>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</si>
  <si>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</si>
  <si>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</si>
  <si>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</si>
  <si>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</si>
  <si>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</si>
  <si>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</si>
  <si>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</si>
  <si>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</si>
  <si>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</si>
  <si>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</si>
  <si>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</si>
  <si>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</si>
  <si>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</si>
  <si>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</si>
  <si>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</si>
  <si>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</si>
  <si>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</si>
  <si>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</si>
  <si>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</si>
  <si>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</si>
  <si>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</si>
  <si>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</si>
  <si>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</si>
  <si>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</si>
  <si>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</si>
  <si>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</si>
  <si>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</si>
  <si>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</si>
  <si>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</si>
  <si>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</si>
  <si>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</si>
  <si>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</si>
  <si>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</si>
  <si>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</si>
  <si>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</si>
  <si>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</si>
  <si>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</si>
  <si>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</si>
  <si>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</si>
  <si>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</si>
  <si>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</si>
  <si>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</si>
  <si>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</si>
  <si>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</si>
  <si>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</si>
  <si>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</si>
  <si>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</si>
  <si>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</si>
  <si>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</si>
  <si>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</si>
  <si>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</si>
  <si>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</si>
  <si>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</si>
  <si>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</si>
  <si>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</si>
  <si>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</si>
  <si>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</si>
  <si>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</si>
  <si>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</si>
  <si>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</si>
  <si>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</si>
  <si>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</si>
  <si>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</si>
  <si>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</si>
  <si>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</si>
  <si>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</si>
  <si>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</si>
  <si>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</si>
  <si>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</si>
  <si>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</si>
  <si>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</si>
  <si>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</si>
  <si>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</si>
  <si>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</si>
  <si>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</si>
  <si>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</si>
  <si>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</si>
  <si>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</si>
  <si>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</si>
  <si>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</si>
  <si>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</si>
  <si>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</si>
  <si>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</si>
  <si>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</si>
  <si>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</si>
  <si>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</si>
  <si>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</si>
  <si>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</si>
  <si>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</si>
  <si>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</si>
  <si>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</si>
  <si>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</si>
  <si>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</si>
  <si>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</si>
  <si>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</si>
  <si>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</si>
  <si>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</si>
  <si>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</si>
  <si>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</si>
  <si>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</si>
  <si>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</si>
  <si>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</si>
  <si>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</si>
  <si>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</si>
  <si>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</si>
  <si>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</si>
  <si>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</si>
  <si>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</si>
  <si>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</si>
  <si>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</si>
  <si>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</si>
  <si>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</si>
  <si>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</si>
  <si>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</si>
  <si>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</si>
  <si>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</si>
  <si>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</si>
  <si>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</si>
  <si>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</si>
  <si>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</si>
  <si>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</si>
  <si>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</si>
  <si>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</si>
  <si>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</si>
  <si>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</si>
  <si>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</si>
  <si>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</si>
  <si>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</si>
  <si>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</si>
  <si>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</si>
  <si>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</si>
  <si>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</si>
  <si>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</si>
  <si>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</si>
  <si>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</si>
  <si>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</si>
  <si>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</si>
  <si>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</si>
  <si>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</si>
  <si>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</si>
  <si>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</si>
  <si>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</si>
  <si>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</si>
  <si>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</si>
  <si>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</si>
  <si>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</si>
  <si>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</si>
  <si>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</si>
  <si>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</si>
  <si>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</si>
  <si>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</si>
  <si>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</si>
  <si>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</si>
  <si>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</si>
  <si>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</si>
  <si>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</si>
  <si>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</si>
  <si>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</si>
  <si>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</si>
  <si>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</si>
  <si>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</si>
  <si>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</si>
  <si>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</si>
  <si>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</si>
  <si>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</si>
  <si>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</si>
  <si>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</si>
  <si>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</si>
  <si>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</si>
  <si>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</si>
  <si>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</si>
  <si>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</si>
  <si>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</si>
  <si>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</si>
  <si>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</si>
  <si>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</si>
  <si>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</si>
  <si>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</si>
  <si>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</si>
  <si>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</si>
  <si>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</si>
  <si>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</si>
  <si>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</si>
  <si>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</si>
  <si>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</si>
  <si>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</si>
  <si>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</si>
  <si>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</si>
  <si>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</si>
  <si>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</si>
  <si>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</si>
  <si>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</si>
  <si>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</si>
  <si>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</si>
  <si>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</si>
  <si>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</si>
  <si>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</si>
  <si>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</si>
  <si>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</si>
  <si>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</si>
  <si>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</si>
  <si>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</si>
  <si>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</si>
  <si>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</si>
  <si>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</si>
  <si>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</si>
  <si>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</si>
  <si>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</si>
  <si>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</si>
  <si>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</si>
  <si>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</si>
  <si>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</si>
  <si>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</si>
  <si>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</si>
  <si>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</si>
  <si>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</si>
  <si>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</si>
  <si>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</si>
  <si>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</si>
  <si>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</si>
  <si>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</si>
  <si>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</si>
  <si>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</si>
  <si>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</si>
  <si>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</si>
  <si>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</si>
  <si>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</si>
  <si>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</si>
  <si>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</si>
  <si>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</si>
  <si>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</si>
  <si>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</si>
  <si>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</si>
  <si>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</si>
  <si>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</si>
  <si>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</si>
  <si>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</si>
  <si>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</si>
  <si>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</si>
  <si>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</si>
  <si>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</si>
  <si>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</si>
  <si>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</si>
  <si>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</si>
  <si>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</si>
  <si>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</si>
  <si>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</si>
  <si>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</si>
  <si>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</si>
  <si>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</si>
  <si>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</si>
  <si>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</si>
  <si>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</si>
  <si>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</si>
  <si>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</si>
  <si>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</si>
  <si>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</si>
  <si>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</si>
  <si>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</si>
  <si>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</si>
  <si>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</si>
  <si>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</si>
  <si>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</si>
  <si>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</si>
  <si>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</si>
  <si>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</si>
  <si>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</si>
  <si>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</si>
  <si>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</si>
  <si>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</si>
  <si>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</si>
  <si>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</si>
  <si>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</si>
  <si>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</si>
  <si>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</si>
  <si>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</si>
  <si>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</si>
  <si>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</si>
  <si>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</si>
  <si>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</si>
  <si>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</si>
  <si>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</si>
  <si>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</si>
  <si>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</si>
  <si>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</si>
  <si>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</si>
  <si>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</si>
  <si>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</si>
  <si>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</si>
  <si>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</si>
  <si>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</si>
  <si>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</si>
  <si>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</si>
  <si>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</si>
  <si>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</si>
  <si>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</si>
  <si>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</si>
  <si>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</si>
  <si>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</si>
  <si>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</si>
  <si>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</si>
  <si>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</si>
  <si>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</si>
  <si>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</si>
  <si>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</si>
  <si>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</si>
  <si>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</si>
  <si>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</si>
  <si>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</si>
  <si>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</si>
  <si>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</si>
  <si>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</si>
  <si>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</si>
  <si>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</si>
  <si>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</si>
  <si>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</si>
  <si>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</si>
  <si>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</si>
  <si>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</si>
  <si>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</si>
  <si>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</si>
  <si>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</si>
  <si>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</si>
  <si>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</si>
  <si>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</si>
  <si>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</si>
  <si>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</si>
  <si>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</si>
  <si>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</si>
  <si>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</si>
  <si>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</si>
  <si>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</si>
  <si>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</si>
  <si>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</si>
  <si>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</si>
  <si>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</si>
  <si>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</si>
  <si>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</si>
  <si>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</si>
  <si>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</si>
  <si>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</si>
  <si>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</si>
  <si>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</si>
  <si>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</si>
  <si>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</si>
  <si>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</si>
  <si>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</si>
  <si>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</si>
  <si>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</si>
  <si>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</si>
  <si>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</si>
  <si>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</si>
  <si>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</si>
  <si>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</si>
  <si>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</si>
  <si>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</si>
  <si>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</si>
  <si>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</si>
  <si>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</si>
  <si>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</si>
  <si>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</si>
  <si>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</si>
  <si>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</si>
  <si>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</si>
  <si>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</si>
  <si>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</si>
  <si>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</si>
  <si>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</si>
  <si>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</si>
  <si>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</si>
  <si>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</si>
  <si>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</si>
  <si>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</si>
  <si>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</si>
  <si>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</si>
  <si>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</si>
  <si>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</si>
  <si>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</si>
  <si>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</si>
  <si>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</si>
  <si>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</si>
  <si>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</si>
  <si>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</si>
  <si>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</si>
  <si>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</si>
  <si>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</si>
  <si>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</si>
  <si>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</si>
  <si>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</si>
  <si>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</si>
  <si>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</si>
  <si>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</si>
  <si>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</si>
  <si>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</si>
  <si>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</si>
  <si>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</si>
  <si>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</si>
  <si>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</si>
  <si>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</si>
  <si>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</si>
  <si>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</si>
  <si>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</si>
  <si>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</si>
  <si>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</si>
  <si>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</si>
  <si>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</si>
  <si>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</si>
  <si>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</si>
  <si>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</si>
  <si>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</si>
  <si>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</si>
  <si>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</si>
  <si>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</si>
  <si>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</si>
  <si>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</si>
  <si>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</si>
  <si>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</si>
  <si>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</si>
  <si>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</si>
  <si>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</si>
  <si>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</si>
  <si>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</si>
  <si>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</si>
  <si>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</si>
  <si>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</si>
  <si>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</si>
  <si>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</si>
  <si>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</si>
  <si>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</si>
  <si>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</si>
  <si>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</si>
  <si>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</si>
  <si>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</si>
  <si>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</si>
  <si>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</si>
  <si>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</si>
  <si>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</si>
  <si>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</si>
  <si>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</si>
  <si>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</si>
  <si>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</si>
  <si>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</si>
  <si>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</si>
  <si>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</si>
  <si>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</si>
  <si>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</si>
  <si>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</si>
  <si>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</si>
  <si>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</si>
  <si>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</si>
  <si>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</si>
  <si>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</si>
  <si>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</si>
  <si>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</si>
  <si>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</si>
  <si>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</si>
  <si>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</si>
  <si>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</si>
  <si>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</si>
  <si>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</si>
  <si>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</si>
  <si>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</si>
  <si>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</si>
  <si>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</si>
  <si>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</si>
  <si>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</si>
  <si>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</si>
  <si>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</si>
  <si>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</si>
  <si>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</si>
  <si>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</si>
  <si>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</si>
  <si>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</si>
  <si>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</si>
  <si>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</si>
  <si>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</si>
  <si>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</si>
  <si>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</si>
  <si>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</si>
  <si>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</si>
  <si>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</si>
  <si>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</si>
  <si>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</si>
  <si>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</si>
  <si>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</si>
  <si>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</si>
  <si>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</si>
  <si>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</si>
  <si>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</si>
  <si>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</si>
  <si>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</si>
  <si>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</si>
  <si>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</si>
  <si>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</si>
  <si>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</si>
  <si>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</si>
  <si>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</si>
  <si>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</si>
  <si>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</si>
  <si>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</si>
  <si>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</si>
  <si>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</si>
  <si>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</si>
  <si>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</si>
  <si>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</si>
  <si>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</si>
  <si>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</si>
  <si>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</si>
  <si>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</si>
  <si>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</si>
  <si>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</si>
  <si>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</si>
  <si>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</si>
  <si>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</si>
  <si>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</si>
  <si>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</si>
  <si>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</si>
  <si>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</si>
  <si>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</si>
  <si>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</si>
  <si>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</si>
  <si>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</si>
  <si>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</si>
  <si>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</si>
  <si>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</si>
  <si>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</si>
  <si>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</si>
  <si>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</si>
  <si>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</si>
  <si>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</si>
  <si>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</si>
  <si>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</si>
  <si>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</si>
  <si>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</si>
  <si>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</si>
  <si>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</si>
  <si>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</si>
  <si>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</si>
  <si>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</si>
  <si>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</si>
  <si>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</si>
  <si>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</si>
  <si>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</si>
  <si>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</si>
  <si>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</si>
  <si>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</si>
  <si>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</si>
  <si>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</si>
  <si>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</si>
  <si>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</si>
  <si>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</si>
  <si>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</si>
  <si>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</si>
  <si>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</si>
  <si>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</si>
  <si>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</si>
  <si>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</si>
  <si>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</si>
  <si>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</si>
  <si>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</si>
  <si>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</si>
  <si>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</si>
  <si>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</si>
  <si>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</si>
  <si>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</si>
  <si>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</si>
  <si>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</si>
  <si>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</si>
  <si>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</si>
  <si>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</si>
  <si>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</si>
  <si>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</si>
  <si>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</si>
  <si>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</si>
  <si>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</si>
  <si>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</si>
  <si>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</si>
  <si>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</si>
  <si>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</si>
  <si>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</si>
  <si>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</si>
  <si>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</si>
  <si>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</si>
  <si>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</si>
  <si>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</si>
  <si>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</si>
  <si>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</si>
  <si>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</si>
  <si>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</si>
  <si>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</si>
  <si>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</si>
  <si>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</si>
  <si>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</si>
  <si>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</si>
  <si>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</si>
  <si>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</si>
  <si>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</si>
  <si>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</si>
  <si>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</si>
  <si>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</si>
  <si>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</si>
  <si>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</si>
  <si>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</si>
  <si>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</si>
  <si>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</si>
  <si>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</si>
  <si>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</si>
  <si>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</si>
  <si>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</si>
  <si>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</si>
  <si>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</si>
  <si>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</si>
  <si>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</si>
  <si>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</si>
  <si>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</si>
  <si>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</si>
  <si>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</si>
  <si>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</si>
  <si>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</si>
  <si>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</si>
  <si>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</si>
  <si>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</si>
  <si>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</si>
  <si>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</si>
  <si>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</si>
  <si>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</si>
  <si>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</si>
  <si>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</si>
  <si>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</si>
  <si>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</si>
  <si>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</si>
  <si>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</si>
  <si>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</si>
  <si>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</si>
  <si>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</si>
  <si>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</si>
  <si>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</si>
  <si>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</si>
  <si>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</si>
  <si>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</si>
  <si>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</si>
  <si>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</si>
  <si>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</si>
  <si>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</si>
  <si>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</si>
  <si>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</si>
  <si>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</si>
  <si>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</si>
  <si>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</si>
  <si>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</si>
  <si>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</si>
  <si>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</si>
  <si>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</si>
  <si>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</si>
  <si>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</si>
  <si>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</si>
  <si>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</si>
  <si>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</si>
  <si>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</si>
  <si>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</si>
  <si>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</si>
  <si>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</si>
  <si>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</si>
  <si>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</si>
  <si>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</si>
  <si>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</si>
  <si>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</si>
  <si>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</si>
  <si>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</si>
  <si>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</si>
  <si>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</si>
  <si>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</si>
  <si>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</si>
  <si>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</si>
  <si>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</si>
  <si>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</si>
  <si>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</si>
  <si>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</si>
  <si>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</si>
  <si>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</si>
  <si>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</si>
  <si>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</si>
  <si>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</si>
  <si>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</si>
  <si>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</si>
  <si>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</si>
  <si>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</si>
  <si>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</si>
  <si>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</si>
  <si>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</si>
  <si>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</si>
  <si>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</si>
  <si>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</si>
  <si>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</si>
  <si>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</si>
  <si>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</si>
  <si>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</si>
  <si>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</si>
  <si>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</si>
  <si>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</si>
  <si>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</si>
  <si>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</si>
  <si>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</si>
  <si>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</si>
  <si>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</si>
  <si>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</si>
  <si>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</si>
  <si>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</si>
  <si>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</si>
  <si>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</si>
  <si>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</si>
  <si>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</si>
  <si>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</si>
  <si>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</si>
  <si>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</si>
  <si>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</si>
  <si>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</si>
  <si>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</si>
  <si>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</si>
  <si>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</si>
  <si>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</si>
  <si>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</si>
  <si>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</si>
  <si>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</si>
  <si>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</si>
  <si>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</si>
  <si>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</si>
  <si>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</si>
  <si>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</si>
  <si>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</si>
  <si>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</si>
  <si>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</si>
  <si>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</si>
  <si>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</si>
  <si>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</si>
  <si>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</si>
  <si>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</si>
  <si>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</si>
  <si>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</si>
  <si>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</si>
  <si>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</si>
  <si>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</si>
  <si>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</si>
  <si>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</si>
  <si>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</si>
  <si>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</si>
  <si>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</si>
  <si>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</si>
  <si>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</si>
  <si>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</si>
  <si>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</si>
  <si>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</si>
  <si>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</si>
  <si>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</si>
  <si>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</si>
  <si>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</si>
  <si>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</si>
  <si>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</si>
  <si>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</si>
  <si>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</si>
  <si>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</si>
  <si>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</si>
  <si>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</si>
  <si>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</si>
  <si>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</si>
  <si>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</si>
  <si>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</si>
  <si>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</si>
  <si>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</si>
  <si>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</si>
  <si>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</si>
  <si>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</si>
  <si>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</si>
  <si>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</si>
  <si>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</si>
  <si>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</si>
  <si>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</si>
  <si>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</si>
  <si>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</si>
  <si>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</si>
  <si>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</si>
  <si>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</si>
  <si>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</si>
  <si>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</si>
  <si>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</si>
  <si>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</si>
  <si>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</si>
  <si>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</si>
  <si>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</si>
  <si>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</si>
  <si>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</si>
  <si>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</si>
  <si>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</si>
  <si>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</si>
  <si>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</si>
  <si>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</si>
  <si>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</si>
  <si>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</si>
  <si>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</si>
  <si>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</si>
  <si>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</si>
  <si>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</si>
  <si>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</si>
  <si>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</si>
  <si>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</si>
  <si>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</si>
  <si>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</si>
  <si>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</si>
  <si>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</si>
  <si>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</si>
  <si>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</si>
  <si>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</si>
  <si>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</si>
  <si>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</si>
  <si>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</si>
  <si>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</si>
  <si>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</si>
  <si>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</si>
  <si>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</si>
  <si>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</si>
  <si>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</si>
  <si>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</si>
  <si>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</si>
  <si>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</si>
  <si>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</si>
  <si>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</si>
  <si>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</si>
  <si>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</si>
  <si>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</si>
  <si>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</si>
  <si>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</si>
  <si>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</si>
  <si>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</si>
  <si>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</si>
  <si>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</si>
  <si>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</si>
  <si>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</si>
  <si>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</si>
  <si>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</si>
  <si>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</si>
  <si>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</si>
  <si>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</si>
  <si>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</si>
  <si>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</si>
  <si>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</si>
  <si>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</si>
  <si>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</si>
  <si>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</si>
  <si>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</si>
  <si>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</si>
  <si>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</si>
  <si>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</si>
  <si>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</si>
  <si>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</si>
  <si>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</si>
  <si>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</si>
  <si>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</si>
  <si>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</si>
  <si>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</si>
  <si>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</si>
  <si>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</si>
  <si>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</si>
  <si>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</si>
  <si>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</si>
  <si>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</si>
  <si>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</si>
  <si>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</si>
  <si>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</si>
  <si>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</si>
  <si>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</si>
  <si>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</si>
  <si>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</si>
  <si>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</si>
  <si>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</si>
  <si>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</si>
  <si>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</si>
  <si>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</si>
  <si>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</si>
  <si>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</si>
  <si>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</si>
  <si>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</si>
  <si>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</si>
  <si>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</si>
  <si>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</si>
  <si>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</si>
  <si>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</si>
  <si>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</si>
  <si>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</si>
  <si>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</si>
  <si>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</si>
  <si>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</si>
  <si>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</si>
  <si>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</si>
  <si>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</si>
  <si>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</si>
  <si>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</si>
  <si>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</si>
  <si>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</si>
  <si>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</si>
  <si>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</si>
  <si>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</si>
  <si>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</si>
  <si>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</si>
  <si>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</si>
  <si>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</si>
  <si>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</si>
  <si>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</si>
  <si>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</si>
  <si>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</si>
  <si>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</si>
  <si>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</si>
  <si>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</si>
  <si>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</si>
  <si>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</si>
  <si>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</si>
  <si>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</si>
  <si>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</si>
  <si>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</si>
  <si>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</si>
  <si>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</si>
  <si>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</si>
  <si>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</si>
  <si>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</si>
  <si>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</si>
  <si>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</si>
  <si>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</si>
  <si>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</si>
  <si>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</si>
  <si>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</si>
  <si>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</si>
  <si>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</si>
  <si>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</si>
  <si>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</si>
  <si>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</si>
  <si>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</si>
  <si>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</si>
  <si>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</si>
  <si>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</si>
  <si>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</si>
  <si>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</si>
  <si>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</si>
  <si>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</si>
  <si>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</si>
  <si>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</si>
  <si>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</si>
  <si>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</si>
  <si>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</si>
  <si>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</si>
  <si>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</si>
  <si>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</si>
  <si>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</si>
  <si>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</si>
  <si>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</si>
  <si>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</si>
  <si>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</si>
  <si>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</si>
  <si>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</si>
  <si>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</si>
  <si>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</si>
  <si>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</si>
  <si>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</si>
  <si>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</si>
  <si>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</si>
  <si>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</si>
  <si>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</si>
  <si>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</si>
  <si>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</si>
  <si>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</si>
  <si>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</si>
  <si>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</si>
  <si>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</si>
  <si>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</si>
  <si>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</si>
  <si>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</si>
  <si>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</si>
  <si>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</si>
  <si>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</si>
  <si>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</si>
  <si>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</si>
  <si>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</si>
  <si>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</si>
  <si>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</si>
  <si>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</si>
  <si>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</si>
  <si>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</si>
  <si>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</si>
  <si>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</si>
  <si>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</si>
  <si>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</si>
  <si>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</si>
  <si>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</si>
  <si>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</si>
  <si>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</si>
  <si>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</si>
  <si>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</si>
  <si>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</si>
  <si>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</si>
  <si>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</si>
  <si>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</si>
  <si>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</si>
  <si>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</si>
  <si>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</si>
  <si>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</si>
  <si>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</si>
  <si>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</si>
  <si>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</si>
  <si>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</si>
  <si>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</si>
  <si>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</si>
  <si>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</si>
  <si>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</si>
  <si>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</si>
  <si>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</si>
  <si>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</si>
  <si>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</si>
  <si>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</si>
  <si>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</si>
  <si>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</si>
  <si>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</si>
  <si>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</si>
  <si>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</si>
  <si>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</si>
  <si>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</si>
  <si>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</si>
  <si>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</si>
  <si>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</si>
  <si>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</si>
  <si>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</si>
  <si>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</si>
  <si>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</si>
  <si>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</si>
  <si>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</si>
  <si>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</si>
  <si>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</si>
  <si>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</si>
  <si>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</si>
  <si>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</si>
  <si>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</si>
  <si>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</si>
  <si>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</si>
  <si>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</si>
  <si>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</si>
  <si>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</si>
  <si>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</si>
  <si>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</si>
  <si>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</si>
  <si>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</si>
  <si>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</si>
  <si>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</si>
  <si>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</si>
  <si>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</si>
  <si>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</si>
  <si>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</si>
  <si>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</si>
  <si>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</si>
  <si>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</si>
  <si>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</si>
  <si>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</si>
  <si>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</si>
  <si>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</si>
  <si>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</si>
  <si>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</si>
  <si>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</si>
  <si>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</si>
  <si>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</si>
  <si>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</si>
  <si>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</si>
  <si>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</si>
  <si>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</si>
  <si>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</si>
  <si>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</si>
  <si>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</si>
  <si>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</si>
  <si>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</si>
  <si>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</si>
  <si>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</si>
  <si>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</si>
  <si>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</si>
  <si>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</si>
  <si>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</si>
  <si>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</si>
  <si>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</si>
  <si>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</si>
  <si>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</si>
  <si>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</si>
  <si>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</si>
  <si>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</si>
  <si>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</si>
  <si>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</si>
  <si>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</si>
  <si>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</si>
  <si>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</si>
  <si>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</si>
  <si>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</si>
  <si>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</si>
  <si>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</si>
  <si>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</si>
  <si>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</si>
  <si>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</si>
  <si>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</si>
  <si>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</si>
  <si>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</si>
  <si>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</si>
  <si>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</si>
  <si>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</si>
  <si>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</si>
  <si>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</si>
  <si>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</si>
  <si>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</si>
  <si>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</si>
  <si>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</si>
  <si>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</si>
  <si>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</si>
  <si>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</si>
  <si>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</si>
  <si>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</si>
  <si>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</si>
  <si>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</si>
  <si>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</si>
  <si>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</si>
  <si>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</si>
  <si>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</si>
  <si>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</si>
  <si>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</si>
  <si>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</si>
  <si>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</si>
  <si>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</si>
  <si>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</si>
  <si>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</si>
  <si>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</si>
  <si>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</si>
  <si>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</si>
  <si>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</si>
  <si>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</si>
  <si>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</si>
  <si>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</si>
  <si>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</si>
  <si>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</si>
  <si>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</si>
  <si>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</si>
  <si>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</si>
  <si>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</si>
  <si>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</si>
  <si>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</si>
  <si>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</si>
  <si>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</si>
  <si>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</si>
  <si>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</si>
  <si>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</si>
  <si>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</si>
  <si>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</si>
  <si>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</si>
  <si>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</si>
  <si>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</si>
  <si>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</si>
  <si>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</si>
  <si>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</si>
  <si>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</si>
  <si>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</si>
  <si>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</si>
  <si>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</si>
  <si>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</si>
  <si>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</si>
  <si>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</si>
  <si>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</si>
  <si>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</si>
  <si>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</si>
  <si>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</si>
  <si>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</si>
  <si>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</si>
  <si>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</si>
  <si>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</si>
  <si>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</si>
  <si>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</si>
  <si>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</si>
  <si>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</si>
  <si>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</si>
  <si>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</si>
  <si>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</si>
  <si>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</si>
  <si>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</si>
  <si>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</si>
  <si>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</si>
  <si>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</si>
  <si>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</si>
  <si>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</si>
  <si>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</si>
  <si>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</si>
  <si>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</si>
  <si>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</si>
  <si>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</si>
  <si>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</si>
  <si>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</si>
  <si>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</si>
  <si>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</si>
  <si>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</si>
  <si>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</si>
  <si>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</si>
  <si>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</si>
  <si>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</si>
  <si>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</si>
  <si>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</si>
  <si>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</si>
  <si>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</si>
  <si>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</si>
  <si>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</si>
  <si>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</si>
  <si>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</si>
  <si>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</si>
  <si>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</si>
  <si>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</si>
  <si>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</si>
  <si>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</si>
  <si>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</si>
  <si>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</si>
  <si>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</si>
  <si>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</si>
  <si>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</si>
  <si>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</si>
  <si>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</si>
  <si>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</si>
  <si>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</si>
  <si>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</si>
  <si>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</si>
  <si>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</si>
  <si>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</si>
  <si>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</si>
  <si>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</si>
  <si>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</si>
  <si>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</si>
  <si>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</si>
  <si>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</si>
  <si>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</si>
  <si>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</si>
  <si>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</si>
  <si>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</si>
  <si>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</si>
  <si>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</si>
  <si>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</si>
  <si>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</si>
  <si>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</si>
  <si>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</si>
  <si>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</si>
  <si>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</si>
  <si>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</si>
  <si>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</si>
  <si>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</si>
  <si>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</si>
  <si>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</si>
  <si>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</si>
  <si>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</si>
  <si>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</si>
  <si>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</si>
  <si>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</si>
  <si>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</si>
  <si>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</si>
  <si>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</si>
  <si>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</si>
  <si>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</si>
  <si>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</si>
  <si>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</si>
  <si>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</si>
  <si>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</si>
  <si>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</si>
  <si>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</si>
  <si>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</si>
  <si>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</si>
  <si>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</si>
  <si>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</si>
  <si>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</si>
  <si>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</si>
  <si>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</si>
  <si>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</si>
  <si>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</si>
  <si>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</si>
  <si>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</si>
  <si>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</si>
  <si>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</si>
  <si>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</si>
  <si>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</si>
  <si>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</si>
  <si>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</si>
  <si>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</si>
  <si>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</si>
  <si>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</si>
  <si>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</si>
  <si>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</si>
  <si>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</si>
  <si>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</si>
  <si>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</si>
  <si>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</si>
  <si>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</si>
  <si>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</si>
  <si>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</si>
  <si>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</si>
  <si>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</si>
  <si>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</si>
  <si>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</si>
  <si>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</si>
  <si>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</si>
  <si>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</si>
  <si>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</si>
  <si>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</si>
  <si>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</si>
  <si>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</si>
  <si>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</si>
  <si>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</si>
  <si>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</si>
  <si>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</si>
  <si>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</si>
  <si>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</si>
  <si>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</si>
  <si>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</si>
  <si>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</si>
  <si>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</si>
  <si>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</si>
  <si>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</si>
  <si>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</si>
  <si>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</si>
  <si>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</si>
  <si>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</si>
  <si>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</si>
  <si>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</si>
  <si>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</si>
  <si>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</si>
  <si>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</si>
  <si>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</si>
  <si>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</si>
  <si>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</si>
  <si>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</si>
  <si>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</si>
  <si>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</si>
  <si>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</si>
  <si>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</si>
  <si>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</si>
  <si>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</si>
  <si>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</si>
  <si>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</si>
  <si>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</si>
  <si>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</si>
  <si>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</si>
  <si>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</si>
  <si>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</si>
  <si>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</si>
  <si>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</si>
  <si>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</si>
  <si>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</si>
  <si>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</si>
  <si>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</si>
  <si>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</si>
  <si>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</si>
  <si>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</si>
  <si>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</si>
  <si>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</si>
  <si>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</si>
  <si>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</si>
  <si>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</si>
  <si>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</si>
  <si>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</si>
  <si>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</si>
  <si>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</si>
  <si>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</si>
  <si>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</si>
  <si>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</si>
  <si>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</si>
  <si>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</si>
  <si>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</si>
  <si>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</si>
  <si>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</si>
  <si>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</si>
  <si>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</si>
  <si>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</si>
  <si>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</si>
  <si>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</si>
  <si>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</si>
  <si>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</si>
  <si>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</si>
  <si>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</si>
  <si>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</si>
  <si>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</si>
  <si>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</si>
  <si>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</si>
  <si>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</si>
  <si>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</si>
  <si>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</si>
  <si>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</si>
  <si>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</si>
  <si>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</si>
  <si>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</si>
  <si>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</si>
  <si>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</si>
  <si>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</si>
  <si>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</si>
  <si>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</si>
  <si>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</si>
  <si>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</si>
  <si>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</si>
  <si>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</si>
  <si>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</si>
  <si>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</si>
  <si>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</si>
  <si>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</si>
  <si>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</si>
  <si>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</si>
  <si>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</si>
  <si>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</si>
  <si>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</si>
  <si>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</si>
  <si>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</si>
  <si>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</si>
  <si>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</si>
  <si>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</si>
  <si>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</si>
  <si>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</si>
  <si>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</si>
  <si>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</si>
  <si>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</si>
  <si>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</si>
  <si>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</si>
  <si>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</si>
  <si>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</si>
  <si>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</si>
  <si>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</si>
  <si>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</si>
  <si>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</si>
  <si>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</si>
  <si>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</si>
  <si>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</si>
  <si>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</si>
  <si>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</si>
  <si>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</si>
  <si>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</si>
  <si>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</si>
  <si>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</si>
  <si>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</si>
  <si>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</si>
  <si>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</si>
  <si>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</si>
  <si>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</si>
  <si>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</si>
  <si>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</si>
  <si>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</si>
  <si>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</si>
  <si>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</si>
  <si>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</si>
  <si>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</si>
  <si>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</si>
  <si>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</si>
  <si>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</si>
  <si>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</si>
  <si>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</si>
  <si>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</si>
  <si>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</si>
  <si>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</si>
  <si>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</si>
  <si>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</si>
  <si>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</si>
  <si>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</si>
  <si>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</si>
  <si>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</si>
  <si>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</si>
  <si>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</si>
  <si>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</si>
  <si>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</si>
  <si>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</si>
  <si>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</si>
  <si>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</si>
  <si>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</si>
  <si>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</si>
  <si>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</si>
  <si>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</si>
  <si>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</si>
  <si>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</si>
  <si>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</si>
  <si>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</si>
  <si>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</si>
  <si>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</si>
  <si>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</si>
  <si>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</si>
  <si>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</si>
  <si>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</si>
  <si>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</si>
  <si>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</si>
  <si>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</si>
  <si>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</si>
  <si>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</si>
  <si>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</si>
  <si>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</si>
  <si>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</si>
  <si>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</si>
  <si>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</si>
  <si>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</si>
  <si>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</si>
  <si>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</si>
  <si>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</si>
  <si>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</si>
  <si>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</si>
  <si>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</si>
  <si>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</si>
  <si>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</si>
  <si>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</si>
  <si>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</si>
  <si>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</si>
  <si>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</si>
  <si>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</si>
  <si>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</si>
  <si>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</si>
  <si>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</si>
  <si>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</si>
  <si>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</si>
  <si>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</si>
  <si>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</si>
  <si>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</si>
  <si>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</si>
  <si>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</si>
  <si>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</si>
  <si>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</si>
  <si>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</si>
  <si>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</si>
  <si>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</si>
  <si>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</si>
  <si>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</si>
  <si>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</si>
  <si>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</si>
  <si>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</si>
  <si>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</si>
  <si>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</si>
  <si>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</si>
  <si>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</si>
  <si>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</si>
  <si>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</si>
  <si>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</si>
  <si>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</si>
  <si>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</si>
  <si>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</si>
  <si>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</si>
  <si>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</si>
  <si>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</si>
  <si>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</si>
  <si>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</si>
  <si>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</si>
  <si>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</si>
  <si>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</si>
  <si>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</si>
  <si>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</si>
  <si>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</si>
  <si>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</si>
  <si>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</si>
  <si>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</si>
  <si>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</si>
  <si>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</si>
  <si>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</si>
  <si>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</si>
  <si>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</si>
  <si>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</si>
  <si>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</si>
  <si>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</si>
  <si>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</si>
  <si>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</si>
  <si>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</si>
  <si>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</si>
  <si>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</si>
  <si>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</si>
  <si>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</si>
  <si>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</si>
  <si>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</si>
  <si>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</si>
  <si>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</si>
  <si>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</si>
  <si>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</si>
  <si>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</si>
  <si>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</si>
  <si>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</si>
  <si>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</si>
  <si>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</si>
  <si>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</si>
  <si>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</si>
  <si>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</si>
  <si>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</si>
  <si>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</si>
  <si>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</si>
  <si>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</si>
  <si>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</si>
  <si>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</si>
  <si>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</si>
  <si>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</si>
  <si>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</si>
  <si>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</si>
  <si>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</si>
  <si>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</si>
  <si>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</si>
  <si>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</si>
  <si>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</si>
  <si>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</si>
  <si>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</si>
  <si>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</si>
  <si>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</si>
  <si>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</si>
  <si>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</si>
  <si>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</si>
  <si>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</si>
  <si>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</si>
  <si>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</si>
  <si>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</si>
  <si>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</si>
  <si>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</si>
  <si>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</si>
  <si>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</si>
  <si>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</si>
  <si>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</si>
  <si>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</si>
  <si>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</si>
  <si>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</si>
  <si>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</si>
  <si>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</si>
  <si>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</si>
  <si>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</si>
  <si>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</si>
  <si>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</si>
  <si>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</si>
  <si>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</si>
  <si>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</si>
  <si>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</si>
  <si>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</si>
  <si>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</si>
  <si>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</si>
  <si>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</si>
  <si>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</si>
  <si>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</si>
  <si>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</si>
  <si>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</si>
  <si>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</si>
  <si>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</si>
  <si>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</si>
  <si>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</si>
  <si>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</si>
  <si>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</si>
  <si>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</si>
  <si>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</si>
  <si>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</si>
  <si>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</si>
  <si>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</si>
  <si>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</si>
  <si>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</si>
  <si>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</si>
  <si>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</si>
  <si>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</si>
  <si>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</si>
  <si>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</si>
  <si>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</si>
  <si>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</si>
  <si>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</si>
  <si>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</si>
  <si>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</si>
  <si>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</si>
  <si>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</si>
  <si>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</si>
  <si>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</si>
  <si>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</si>
  <si>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</si>
  <si>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</si>
  <si>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</si>
  <si>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</si>
  <si>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</si>
  <si>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</si>
  <si>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</si>
  <si>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</si>
  <si>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</si>
  <si>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</si>
  <si>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</si>
  <si>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</si>
  <si>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</si>
  <si>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</si>
  <si>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</si>
  <si>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</si>
  <si>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</si>
  <si>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</si>
  <si>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</si>
  <si>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</si>
  <si>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</si>
  <si>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</si>
  <si>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</si>
  <si>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</si>
  <si>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</si>
  <si>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</si>
  <si>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</si>
  <si>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</si>
  <si>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</si>
  <si>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</si>
  <si>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</si>
  <si>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</si>
  <si>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</si>
  <si>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</si>
  <si>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</si>
  <si>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</si>
  <si>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</si>
  <si>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</si>
  <si>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</si>
  <si>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</si>
  <si>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</si>
  <si>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</si>
  <si>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</si>
  <si>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</si>
  <si>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</si>
  <si>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</si>
  <si>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</si>
  <si>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</si>
  <si>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</si>
  <si>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</si>
  <si>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</si>
  <si>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</si>
  <si>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</si>
  <si>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</si>
  <si>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</si>
  <si>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</si>
  <si>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</si>
  <si>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</si>
  <si>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</si>
  <si>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</si>
  <si>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</si>
  <si>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</si>
  <si>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</si>
  <si>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</si>
  <si>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</si>
  <si>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</si>
  <si>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</si>
  <si>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</si>
  <si>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</si>
  <si>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</si>
  <si>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</si>
  <si>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</si>
  <si>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</si>
  <si>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</si>
  <si>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</si>
  <si>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</si>
  <si>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</si>
  <si>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</si>
  <si>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</si>
  <si>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</si>
  <si>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</si>
  <si>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</si>
  <si>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</si>
  <si>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</si>
  <si>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</si>
  <si>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</si>
  <si>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</si>
  <si>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</si>
  <si>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</si>
  <si>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</si>
  <si>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</si>
  <si>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</si>
  <si>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</si>
  <si>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</si>
  <si>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</si>
  <si>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</si>
  <si>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</si>
  <si>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</si>
  <si>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</si>
  <si>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</si>
  <si>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</si>
  <si>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</si>
  <si>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</si>
  <si>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</si>
  <si>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</si>
  <si>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</si>
  <si>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</si>
  <si>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</si>
  <si>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</si>
  <si>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</si>
  <si>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</si>
  <si>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</si>
  <si>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</si>
  <si>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</si>
  <si>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</si>
  <si>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</si>
  <si>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</si>
  <si>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</si>
  <si>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</si>
  <si>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</si>
  <si>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</si>
  <si>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</si>
  <si>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</si>
  <si>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</si>
  <si>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</si>
  <si>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</si>
  <si>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</si>
  <si>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</si>
  <si>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</si>
  <si>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</si>
  <si>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</si>
  <si>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</si>
  <si>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</si>
  <si>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</si>
  <si>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</si>
  <si>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</si>
  <si>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</si>
  <si>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</si>
  <si>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</si>
  <si>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</si>
  <si>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</si>
  <si>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</si>
  <si>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</si>
  <si>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</si>
  <si>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</si>
  <si>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</si>
  <si>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</si>
  <si>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</si>
  <si>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</si>
  <si>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</si>
  <si>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</si>
  <si>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</si>
  <si>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</si>
  <si>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</si>
  <si>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</si>
  <si>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</si>
  <si>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</si>
  <si>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</si>
  <si>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</si>
  <si>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</si>
  <si>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</si>
  <si>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</si>
  <si>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</si>
  <si>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</si>
  <si>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</si>
  <si>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</si>
  <si>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</si>
  <si>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</si>
  <si>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</si>
  <si>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</si>
  <si>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</si>
  <si>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</si>
  <si>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</si>
  <si>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</si>
  <si>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</si>
  <si>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</si>
  <si>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</si>
  <si>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</si>
  <si>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</si>
  <si>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</si>
  <si>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</si>
  <si>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</si>
  <si>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</si>
  <si>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</si>
  <si>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</si>
  <si>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</si>
  <si>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</si>
  <si>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</si>
  <si>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</si>
  <si>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</si>
  <si>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</si>
  <si>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</si>
  <si>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</si>
  <si>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</si>
  <si>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</si>
  <si>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</si>
  <si>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</si>
  <si>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</si>
  <si>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</si>
  <si>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</si>
  <si>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</si>
  <si>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</si>
  <si>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</si>
  <si>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</si>
  <si>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</si>
  <si>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</si>
  <si>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</si>
  <si>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</si>
  <si>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</si>
  <si>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</si>
  <si>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</si>
  <si>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</si>
  <si>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</si>
  <si>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</si>
  <si>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</si>
  <si>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</si>
  <si>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</si>
  <si>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</si>
  <si>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</si>
  <si>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</si>
  <si>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</si>
  <si>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</si>
  <si>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</si>
  <si>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</si>
  <si>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</si>
  <si>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</si>
  <si>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</si>
  <si>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</si>
  <si>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</si>
  <si>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</si>
  <si>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</si>
  <si>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</si>
  <si>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</si>
  <si>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</si>
  <si>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</si>
  <si>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</si>
  <si>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</si>
  <si>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</si>
  <si>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</si>
  <si>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</si>
  <si>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</si>
  <si>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</si>
  <si>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</si>
  <si>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</si>
  <si>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</si>
  <si>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</si>
  <si>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</si>
  <si>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</si>
  <si>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</si>
  <si>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</si>
  <si>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</si>
  <si>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</si>
  <si>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</si>
  <si>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</si>
  <si>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</si>
  <si>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</si>
  <si>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</si>
  <si>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</si>
  <si>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</si>
  <si>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</si>
  <si>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</si>
  <si>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</si>
  <si>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</si>
  <si>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</si>
  <si>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</si>
  <si>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</si>
  <si>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</si>
  <si>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</si>
  <si>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</si>
  <si>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</si>
  <si>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</si>
  <si>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</si>
  <si>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</si>
  <si>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</si>
  <si>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</si>
  <si>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</si>
  <si>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</si>
  <si>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</si>
  <si>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</si>
  <si>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</si>
  <si>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</si>
  <si>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</si>
  <si>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</si>
  <si>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</si>
  <si>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</si>
  <si>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</si>
  <si>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</si>
  <si>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</si>
  <si>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</si>
  <si>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</si>
  <si>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</si>
  <si>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</si>
  <si>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</si>
  <si>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</si>
  <si>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</si>
  <si>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</si>
  <si>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</si>
  <si>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</si>
  <si>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</si>
  <si>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</si>
  <si>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</si>
  <si>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</si>
  <si>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</si>
  <si>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</si>
  <si>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</si>
  <si>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</si>
  <si>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</si>
  <si>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</si>
  <si>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</si>
  <si>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</si>
  <si>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</si>
  <si>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</si>
  <si>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</si>
  <si>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</si>
  <si>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</si>
  <si>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</si>
  <si>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</si>
  <si>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</si>
  <si>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</si>
  <si>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</si>
  <si>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</si>
  <si>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</si>
  <si>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</si>
  <si>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</si>
  <si>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</si>
  <si>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</si>
  <si>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</si>
  <si>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</si>
  <si>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</si>
  <si>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</si>
  <si>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</si>
  <si>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</si>
  <si>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</si>
  <si>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</si>
  <si>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</si>
  <si>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</si>
  <si>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</si>
  <si>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</si>
  <si>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</si>
  <si>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</si>
  <si>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</si>
  <si>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</si>
  <si>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</si>
  <si>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</si>
  <si>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</si>
  <si>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</si>
  <si>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</si>
  <si>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</si>
  <si>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</si>
  <si>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</si>
  <si>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</si>
  <si>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</si>
  <si>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</si>
  <si>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</si>
  <si>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</si>
  <si>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</si>
  <si>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</si>
  <si>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</si>
  <si>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</si>
  <si>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</si>
  <si>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</si>
  <si>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</si>
  <si>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</si>
  <si>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</si>
  <si>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</si>
  <si>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</si>
  <si>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</si>
  <si>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</si>
  <si>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</si>
  <si>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</si>
  <si>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</si>
  <si>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</si>
  <si>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</si>
  <si>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</si>
  <si>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</si>
  <si>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</si>
  <si>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</si>
  <si>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</si>
  <si>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</si>
  <si>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</si>
  <si>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</si>
  <si>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</si>
  <si>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</si>
  <si>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</si>
  <si>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</si>
  <si>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</si>
  <si>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</si>
  <si>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</si>
  <si>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</si>
  <si>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</si>
  <si>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</si>
  <si>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</si>
  <si>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</si>
  <si>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</si>
  <si>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</si>
  <si>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</si>
  <si>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</si>
  <si>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</si>
  <si>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</si>
  <si>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</si>
  <si>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</si>
  <si>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</si>
  <si>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</si>
  <si>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</si>
  <si>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</si>
  <si>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</si>
  <si>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</si>
  <si>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</si>
  <si>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</si>
  <si>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</si>
  <si>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</si>
  <si>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</si>
  <si>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</si>
  <si>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</si>
  <si>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</si>
  <si>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</si>
  <si>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</si>
  <si>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</si>
  <si>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</si>
  <si>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</si>
  <si>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</si>
  <si>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</si>
  <si>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</si>
  <si>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</si>
  <si>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</si>
  <si>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</si>
  <si>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</si>
  <si>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</si>
  <si>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</si>
  <si>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</si>
  <si>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</si>
  <si>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</si>
  <si>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</si>
  <si>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</si>
  <si>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</si>
  <si>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</si>
  <si>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</si>
  <si>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</si>
  <si>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</si>
  <si>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</si>
  <si>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</si>
  <si>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</si>
  <si>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</si>
  <si>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</si>
  <si>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</si>
  <si>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</si>
  <si>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</si>
  <si>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</si>
  <si>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</si>
  <si>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</si>
  <si>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</si>
  <si>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</si>
  <si>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</si>
  <si>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</si>
  <si>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</si>
  <si>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</si>
  <si>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</si>
  <si>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</si>
  <si>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</si>
  <si>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</si>
  <si>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</si>
  <si>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</si>
  <si>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</si>
  <si>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</si>
  <si>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</si>
  <si>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</si>
  <si>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</si>
  <si>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</si>
  <si>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</si>
  <si>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</si>
  <si>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</si>
  <si>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</si>
  <si>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</si>
  <si>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</si>
  <si>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</si>
  <si>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</si>
  <si>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</si>
  <si>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</si>
  <si>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</si>
  <si>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</si>
  <si>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</si>
  <si>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</si>
  <si>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</si>
  <si>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</si>
  <si>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</si>
  <si>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</si>
  <si>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</si>
  <si>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</si>
  <si>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</si>
  <si>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</si>
  <si>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</si>
  <si>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</si>
  <si>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</si>
  <si>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</si>
  <si>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</si>
  <si>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</si>
  <si>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</si>
  <si>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</si>
  <si>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</si>
  <si>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</si>
  <si>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</si>
  <si>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</si>
  <si>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</si>
  <si>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</si>
  <si>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</si>
  <si>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</si>
  <si>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</si>
  <si>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</si>
  <si>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</si>
  <si>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</si>
  <si>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</si>
  <si>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</si>
  <si>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</si>
  <si>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</si>
  <si>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</si>
  <si>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</si>
  <si>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</si>
  <si>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</si>
  <si>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</si>
  <si>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</si>
  <si>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</si>
  <si>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</si>
  <si>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</si>
  <si>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</si>
  <si>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</si>
  <si>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</si>
  <si>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</si>
  <si>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</si>
  <si>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</si>
  <si>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</si>
  <si>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</si>
  <si>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</si>
  <si>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</si>
  <si>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</si>
  <si>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</si>
  <si>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</si>
  <si>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</si>
  <si>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</si>
  <si>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</si>
  <si>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</si>
  <si>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</si>
  <si>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</si>
  <si>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</si>
  <si>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</si>
  <si>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</si>
  <si>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</si>
  <si>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</si>
  <si>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</si>
  <si>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</si>
  <si>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</si>
  <si>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</si>
  <si>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</si>
  <si>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</si>
  <si>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</si>
  <si>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</si>
  <si>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</si>
  <si>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</si>
  <si>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</si>
  <si>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</si>
  <si>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</si>
  <si>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</si>
  <si>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</si>
  <si>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</si>
  <si>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</si>
  <si>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</si>
  <si>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</si>
  <si>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</si>
  <si>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</si>
  <si>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</si>
  <si>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</si>
  <si>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</si>
  <si>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</si>
  <si>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</si>
  <si>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</si>
  <si>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</si>
  <si>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</si>
  <si>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</si>
  <si>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</si>
  <si>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</si>
  <si>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</si>
  <si>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</si>
  <si>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</si>
  <si>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</si>
  <si>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</si>
  <si>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</si>
  <si>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</si>
  <si>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</si>
  <si>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</si>
  <si>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</si>
  <si>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</si>
  <si>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</si>
  <si>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</si>
  <si>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</si>
  <si>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</si>
  <si>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</si>
  <si>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</si>
  <si>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</si>
  <si>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</si>
  <si>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</si>
  <si>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</si>
  <si>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</si>
  <si>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</si>
  <si>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</si>
  <si>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</si>
  <si>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</si>
  <si>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</si>
  <si>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</si>
  <si>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</si>
  <si>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</si>
  <si>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</si>
  <si>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</si>
  <si>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</si>
  <si>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</si>
  <si>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</si>
  <si>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</si>
  <si>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</si>
  <si>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</si>
  <si>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</si>
  <si>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</si>
  <si>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</si>
  <si>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</si>
  <si>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</si>
  <si>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</si>
  <si>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</si>
  <si>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</si>
  <si>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</si>
  <si>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</si>
  <si>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</si>
  <si>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</si>
  <si>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</si>
  <si>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</si>
  <si>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</si>
  <si>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</si>
  <si>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</si>
  <si>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</si>
  <si>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</si>
  <si>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</si>
  <si>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</si>
  <si>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</si>
  <si>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</si>
  <si>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</si>
  <si>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</si>
  <si>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</si>
  <si>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</si>
  <si>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</si>
  <si>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</si>
  <si>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</si>
  <si>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</si>
  <si>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</si>
  <si>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</si>
  <si>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</si>
  <si>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</si>
  <si>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</si>
  <si>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</si>
  <si>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</si>
  <si>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</si>
  <si>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</si>
  <si>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</si>
  <si>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</si>
  <si>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</si>
  <si>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</si>
  <si>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</si>
  <si>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</si>
  <si>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</si>
  <si>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</si>
  <si>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</si>
  <si>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</si>
  <si>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</si>
  <si>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</si>
  <si>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</si>
  <si>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</si>
  <si>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</si>
  <si>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</si>
  <si>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</si>
  <si>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</si>
  <si>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</si>
  <si>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</si>
  <si>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</si>
  <si>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</si>
  <si>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</si>
  <si>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</si>
  <si>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</si>
  <si>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</si>
  <si>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</si>
  <si>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</si>
  <si>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</si>
  <si>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</si>
  <si>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</si>
  <si>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</si>
  <si>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</si>
  <si>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</si>
  <si>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</si>
  <si>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</si>
  <si>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</si>
  <si>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</si>
  <si>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</si>
  <si>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</si>
  <si>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</si>
  <si>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</si>
  <si>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</si>
  <si>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</si>
  <si>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</si>
  <si>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</si>
  <si>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</si>
  <si>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</si>
  <si>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</si>
  <si>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</si>
  <si>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</si>
  <si>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</si>
  <si>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</si>
  <si>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</si>
  <si>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</si>
  <si>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</si>
  <si>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</si>
  <si>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</si>
  <si>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</si>
  <si>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</si>
  <si>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</si>
  <si>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</si>
  <si>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</si>
  <si>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</si>
  <si>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</si>
  <si>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</si>
  <si>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</si>
  <si>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</si>
  <si>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</si>
  <si>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</si>
  <si>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</si>
  <si>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</si>
  <si>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</si>
  <si>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</si>
  <si>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</si>
  <si>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</si>
  <si>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</si>
  <si>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</si>
  <si>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</si>
  <si>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</si>
  <si>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</si>
  <si>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</si>
  <si>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</si>
  <si>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</si>
  <si>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</si>
  <si>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</si>
  <si>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</si>
  <si>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</si>
  <si>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</si>
  <si>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</si>
  <si>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</si>
  <si>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</si>
  <si>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</si>
  <si>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</si>
  <si>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</si>
  <si>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</si>
  <si>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</si>
  <si>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</si>
  <si>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</si>
  <si>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</si>
  <si>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</si>
  <si>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</si>
  <si>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</si>
  <si>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</si>
  <si>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</si>
  <si>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</si>
  <si>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</si>
  <si>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</si>
  <si>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</si>
  <si>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</si>
  <si>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</si>
  <si>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</si>
  <si>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</si>
  <si>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</si>
  <si>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</si>
  <si>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</si>
  <si>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</si>
  <si>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</si>
  <si>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</si>
  <si>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</si>
  <si>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</si>
  <si>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</si>
  <si>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</si>
  <si>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</si>
  <si>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</si>
  <si>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</si>
  <si>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</si>
  <si>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</si>
  <si>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</si>
  <si>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</si>
  <si>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</si>
  <si>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</si>
  <si>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</si>
  <si>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</si>
  <si>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</si>
  <si>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</si>
  <si>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</si>
  <si>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</si>
  <si>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</si>
  <si>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</si>
  <si>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</si>
  <si>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</si>
  <si>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</si>
  <si>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</si>
  <si>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</si>
  <si>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</si>
  <si>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</si>
  <si>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</si>
  <si>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</si>
  <si>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</si>
  <si>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</si>
  <si>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</si>
  <si>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</si>
  <si>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</si>
  <si>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</si>
  <si>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</si>
  <si>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</si>
  <si>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</si>
  <si>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</si>
  <si>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</si>
  <si>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</si>
  <si>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</si>
  <si>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</si>
  <si>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</si>
  <si>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</si>
  <si>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</si>
  <si>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</si>
  <si>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</si>
  <si>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</si>
  <si>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</si>
  <si>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</si>
  <si>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</si>
  <si>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</si>
  <si>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</si>
  <si>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</si>
  <si>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</si>
  <si>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</si>
  <si>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</si>
  <si>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</si>
  <si>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</si>
  <si>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</si>
  <si>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</si>
  <si>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</si>
  <si>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</si>
  <si>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</si>
  <si>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</si>
  <si>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</si>
  <si>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</si>
  <si>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</si>
  <si>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</si>
  <si>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</si>
  <si>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</si>
  <si>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</si>
  <si>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</si>
  <si>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</si>
  <si>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</si>
  <si>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</si>
  <si>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</si>
  <si>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</si>
  <si>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</si>
  <si>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</si>
  <si>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</si>
  <si>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</si>
  <si>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</si>
  <si>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</si>
  <si>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</si>
  <si>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</si>
  <si>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</si>
  <si>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</si>
  <si>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</si>
  <si>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</si>
  <si>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</si>
  <si>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</si>
  <si>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</si>
  <si>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</si>
  <si>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</si>
  <si>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</si>
  <si>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</si>
  <si>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</si>
  <si>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</si>
  <si>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</si>
  <si>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</si>
  <si>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</si>
  <si>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</si>
  <si>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</si>
  <si>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</si>
  <si>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</si>
  <si>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</si>
  <si>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</si>
  <si>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</si>
  <si>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</si>
  <si>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</si>
  <si>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</si>
  <si>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</si>
  <si>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</si>
  <si>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</si>
  <si>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</si>
  <si>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</si>
  <si>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</si>
  <si>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</si>
  <si>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</si>
  <si>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</si>
  <si>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</si>
  <si>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</si>
  <si>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</si>
  <si>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</si>
  <si>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</si>
  <si>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</si>
  <si>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</si>
  <si>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</si>
  <si>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</si>
  <si>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</si>
  <si>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</si>
  <si>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</si>
  <si>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</si>
  <si>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</si>
  <si>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</si>
  <si>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</si>
  <si>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</si>
  <si>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</si>
  <si>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</si>
  <si>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</si>
  <si>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</si>
  <si>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</si>
  <si>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</si>
  <si>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</si>
  <si>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</si>
  <si>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</si>
  <si>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</si>
  <si>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</si>
  <si>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</si>
  <si>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</si>
  <si>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</si>
  <si>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</si>
  <si>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</si>
  <si>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</si>
  <si>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</si>
  <si>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</si>
  <si>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</si>
  <si>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</si>
  <si>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</si>
  <si>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</si>
  <si>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</si>
  <si>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</si>
  <si>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</si>
  <si>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</si>
  <si>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</si>
  <si>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</si>
  <si>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</si>
  <si>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</si>
  <si>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</si>
  <si>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</si>
  <si>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</si>
  <si>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</si>
  <si>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</si>
  <si>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</si>
  <si>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</si>
  <si>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</si>
  <si>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</si>
  <si>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</si>
  <si>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</si>
  <si>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</si>
  <si>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</si>
  <si>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</si>
  <si>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</si>
  <si>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</si>
  <si>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</si>
  <si>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</si>
  <si>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</si>
  <si>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</si>
  <si>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</si>
  <si>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</si>
  <si>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</si>
  <si>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</si>
  <si>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</si>
  <si>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</si>
  <si>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</si>
  <si>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</si>
  <si>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</si>
  <si>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</si>
  <si>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</si>
  <si>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</si>
  <si>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</si>
  <si>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</si>
  <si>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</si>
  <si>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</si>
  <si>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</si>
  <si>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</si>
  <si>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</si>
  <si>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</si>
  <si>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</si>
  <si>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</si>
  <si>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</si>
  <si>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</si>
  <si>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</si>
  <si>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</si>
  <si>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</si>
  <si>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</si>
  <si>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</si>
  <si>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</si>
  <si>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</si>
  <si>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</si>
  <si>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</si>
  <si>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</si>
  <si>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</si>
  <si>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</si>
  <si>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</si>
  <si>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</si>
  <si>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</si>
  <si>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</si>
  <si>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</si>
  <si>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</si>
  <si>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</si>
  <si>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</si>
  <si>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</si>
  <si>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</si>
  <si>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</si>
  <si>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</si>
  <si>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</si>
  <si>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</si>
  <si>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</si>
  <si>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</si>
  <si>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</si>
  <si>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</si>
  <si>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</si>
  <si>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</si>
  <si>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</si>
  <si>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</si>
  <si>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</si>
  <si>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</si>
  <si>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</si>
  <si>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</si>
  <si>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</si>
  <si>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</si>
  <si>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</si>
  <si>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</si>
  <si>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</si>
  <si>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</si>
  <si>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</si>
  <si>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</si>
  <si>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</si>
  <si>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</si>
  <si>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</si>
  <si>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</si>
  <si>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</si>
  <si>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</si>
  <si>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</si>
  <si>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</si>
  <si>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</si>
  <si>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</si>
  <si>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</si>
  <si>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</si>
  <si>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</si>
  <si>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</si>
  <si>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</si>
  <si>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</si>
  <si>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</si>
  <si>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</si>
  <si>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</si>
  <si>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</si>
  <si>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</si>
  <si>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</si>
  <si>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</si>
  <si>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</si>
  <si>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</si>
  <si>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</si>
  <si>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</si>
  <si>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</si>
  <si>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</si>
  <si>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</si>
  <si>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</si>
  <si>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</si>
  <si>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</si>
  <si>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</si>
  <si>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</si>
  <si>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</si>
  <si>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</si>
  <si>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</si>
  <si>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</si>
  <si>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</si>
  <si>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</si>
  <si>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</si>
  <si>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</si>
  <si>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</si>
  <si>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</si>
  <si>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</si>
  <si>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</si>
  <si>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</si>
  <si>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</si>
  <si>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</si>
  <si>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</si>
  <si>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</si>
  <si>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</si>
  <si>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</si>
  <si>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</si>
  <si>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</si>
  <si>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</si>
  <si>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</si>
  <si>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</si>
  <si>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</si>
  <si>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</si>
  <si>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</si>
  <si>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</si>
  <si>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</si>
  <si>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</si>
  <si>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</si>
  <si>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</si>
  <si>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</si>
  <si>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</si>
  <si>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</si>
  <si>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</si>
  <si>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</si>
  <si>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</si>
  <si>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</si>
  <si>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</si>
  <si>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</si>
  <si>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</si>
  <si>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</si>
  <si>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</si>
  <si>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</si>
  <si>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</si>
  <si>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</si>
  <si>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</si>
  <si>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</si>
  <si>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</si>
  <si>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</si>
  <si>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</si>
  <si>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</si>
  <si>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</si>
  <si>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</si>
  <si>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</si>
  <si>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</si>
  <si>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</si>
  <si>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</si>
  <si>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</si>
  <si>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</si>
  <si>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</si>
  <si>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</si>
  <si>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</si>
  <si>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</si>
  <si>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</si>
  <si>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</si>
  <si>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</si>
  <si>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</si>
  <si>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</si>
  <si>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</si>
  <si>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</si>
  <si>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</si>
  <si>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</si>
  <si>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</si>
  <si>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</si>
  <si>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</si>
  <si>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</si>
  <si>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</si>
  <si>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</si>
  <si>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</si>
  <si>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</si>
  <si>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</si>
  <si>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</si>
  <si>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</si>
  <si>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</si>
  <si>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</si>
  <si>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</si>
  <si>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</si>
  <si>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</si>
  <si>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</si>
  <si>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</si>
  <si>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</si>
  <si>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</si>
  <si>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</si>
  <si>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</si>
  <si>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</si>
  <si>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</si>
  <si>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</si>
  <si>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</si>
  <si>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</si>
  <si>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</si>
  <si>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</si>
  <si>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</si>
  <si>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</si>
  <si>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</si>
  <si>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</si>
  <si>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</si>
  <si>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</si>
  <si>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</si>
  <si>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</si>
  <si>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</si>
  <si>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</si>
  <si>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</si>
  <si>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</si>
  <si>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</si>
  <si>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</si>
  <si>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</si>
  <si>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</si>
  <si>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</si>
  <si>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</si>
  <si>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</si>
  <si>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</si>
  <si>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</si>
  <si>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</si>
  <si>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</si>
  <si>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</si>
  <si>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</si>
  <si>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</si>
  <si>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</si>
  <si>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</si>
  <si>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</si>
  <si>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</si>
  <si>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</si>
  <si>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</si>
  <si>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</si>
  <si>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</si>
  <si>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</si>
  <si>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</si>
  <si>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</si>
  <si>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</si>
  <si>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</si>
  <si>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</si>
  <si>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</si>
  <si>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</si>
  <si>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</si>
  <si>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</si>
  <si>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</si>
  <si>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</si>
  <si>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</si>
  <si>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</si>
  <si>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</si>
  <si>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</si>
  <si>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</si>
  <si>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</si>
  <si>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</si>
  <si>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</si>
  <si>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</si>
  <si>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</si>
  <si>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</si>
  <si>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</si>
  <si>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</si>
  <si>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</si>
  <si>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</si>
  <si>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</si>
  <si>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</si>
  <si>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</si>
  <si>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</si>
  <si>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</si>
  <si>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</si>
  <si>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</si>
  <si>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</si>
  <si>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</si>
  <si>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</si>
  <si>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</si>
  <si>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</si>
  <si>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</si>
  <si>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</si>
  <si>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</si>
  <si>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</si>
  <si>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</si>
  <si>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</si>
  <si>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</si>
  <si>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</si>
  <si>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</si>
  <si>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</si>
  <si>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</si>
  <si>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</si>
  <si>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</si>
  <si>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</si>
  <si>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</si>
  <si>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</si>
  <si>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</si>
  <si>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</si>
  <si>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</si>
  <si>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</si>
  <si>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</si>
  <si>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</si>
  <si>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</si>
  <si>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</si>
  <si>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</si>
  <si>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</si>
  <si>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</si>
  <si>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</si>
  <si>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</si>
  <si>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</si>
  <si>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</si>
  <si>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</si>
  <si>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</si>
  <si>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</si>
  <si>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</si>
  <si>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</si>
  <si>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</si>
  <si>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</si>
  <si>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</si>
  <si>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</si>
  <si>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</si>
  <si>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</si>
  <si>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</si>
  <si>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</si>
  <si>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</si>
  <si>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</si>
  <si>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</si>
  <si>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</si>
  <si>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</si>
  <si>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</si>
  <si>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</si>
  <si>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</si>
  <si>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</si>
  <si>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</si>
  <si>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</si>
  <si>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</si>
  <si>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</si>
  <si>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</si>
  <si>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</si>
  <si>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</si>
  <si>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</si>
  <si>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</si>
  <si>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</si>
  <si>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</si>
  <si>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</si>
  <si>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</si>
  <si>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</si>
  <si>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</si>
  <si>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</si>
  <si>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</si>
  <si>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</si>
  <si>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</si>
  <si>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</si>
  <si>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</si>
  <si>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</si>
  <si>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</si>
  <si>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</si>
  <si>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</si>
  <si>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</si>
  <si>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</si>
  <si>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</si>
  <si>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</si>
  <si>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</si>
  <si>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</si>
  <si>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</si>
  <si>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</si>
  <si>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</si>
  <si>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</si>
  <si>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</si>
  <si>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</si>
  <si>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</si>
  <si>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</si>
  <si>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</si>
  <si>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</si>
  <si>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</si>
  <si>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</si>
  <si>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</si>
  <si>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</si>
  <si>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</si>
  <si>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</si>
  <si>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</si>
  <si>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</si>
  <si>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</si>
  <si>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</si>
  <si>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</si>
  <si>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</si>
  <si>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</si>
  <si>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</si>
  <si>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</si>
  <si>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</si>
  <si>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</si>
  <si>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</si>
  <si>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</si>
  <si>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</si>
  <si>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</si>
  <si>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</si>
  <si>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</si>
  <si>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</si>
  <si>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</si>
  <si>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</si>
  <si>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</si>
  <si>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</si>
  <si>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</si>
  <si>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</si>
  <si>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</si>
  <si>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</si>
  <si>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</si>
  <si>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</si>
  <si>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</si>
  <si>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</si>
  <si>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</si>
  <si>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</si>
  <si>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</si>
  <si>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</si>
  <si>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</si>
  <si>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</si>
  <si>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</si>
  <si>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</si>
  <si>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</si>
  <si>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</si>
  <si>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</si>
  <si>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</si>
  <si>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</si>
  <si>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</si>
  <si>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</si>
  <si>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</si>
  <si>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</si>
  <si>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</si>
  <si>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</si>
  <si>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</si>
  <si>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</si>
  <si>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</si>
  <si>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</si>
  <si>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</si>
  <si>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</si>
  <si>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</si>
  <si>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</si>
  <si>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</si>
  <si>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</si>
  <si>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</si>
  <si>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</si>
  <si>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</si>
  <si>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</si>
  <si>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</si>
  <si>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</si>
  <si>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</si>
  <si>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</si>
  <si>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</si>
  <si>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</si>
  <si>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</si>
  <si>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</si>
  <si>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</si>
  <si>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</si>
  <si>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</si>
  <si>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</si>
  <si>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</si>
  <si>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</si>
  <si>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</si>
  <si>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</si>
  <si>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</si>
  <si>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</si>
  <si>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</si>
  <si>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</si>
  <si>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</si>
  <si>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</si>
  <si>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</si>
  <si>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</si>
  <si>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</si>
  <si>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</si>
  <si>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</si>
  <si>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</si>
  <si>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</si>
  <si>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</si>
  <si>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</si>
  <si>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</si>
  <si>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</si>
  <si>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</si>
  <si>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</si>
  <si>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</si>
  <si>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</si>
  <si>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</si>
  <si>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</si>
  <si>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</si>
  <si>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</si>
  <si>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</si>
  <si>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</si>
  <si>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</si>
  <si>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</si>
  <si>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</si>
  <si>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</si>
  <si>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</si>
  <si>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</si>
  <si>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</si>
  <si>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</si>
  <si>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</si>
  <si>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</si>
  <si>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</si>
  <si>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</si>
  <si>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</si>
  <si>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</si>
  <si>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</si>
  <si>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</si>
  <si>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</si>
  <si>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</si>
  <si>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</si>
  <si>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</si>
  <si>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</si>
  <si>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</si>
  <si>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</si>
  <si>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</si>
  <si>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</si>
  <si>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</si>
  <si>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</si>
  <si>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</si>
  <si>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</si>
  <si>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</si>
  <si>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</si>
  <si>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</si>
  <si>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</si>
  <si>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</si>
  <si>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</si>
  <si>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</si>
  <si>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</si>
  <si>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</si>
  <si>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</si>
  <si>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</si>
  <si>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</si>
  <si>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</si>
  <si>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</si>
  <si>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</si>
  <si>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</si>
  <si>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</si>
  <si>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</si>
  <si>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</si>
  <si>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</si>
  <si>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</si>
  <si>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</si>
  <si>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</si>
  <si>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</si>
  <si>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</si>
  <si>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</si>
  <si>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</si>
  <si>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</si>
  <si>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</si>
  <si>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</si>
  <si>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</si>
  <si>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</si>
  <si>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</si>
  <si>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</si>
  <si>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</si>
  <si>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</si>
  <si>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</si>
  <si>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</si>
  <si>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</si>
  <si>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</si>
  <si>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</si>
  <si>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</si>
  <si>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</si>
  <si>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</si>
  <si>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</si>
  <si>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</si>
  <si>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</si>
  <si>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</si>
  <si>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</si>
  <si>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</si>
  <si>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</si>
  <si>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</si>
  <si>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</si>
  <si>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</si>
  <si>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</si>
  <si>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</si>
  <si>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</si>
  <si>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</si>
  <si>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</si>
  <si>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</si>
  <si>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</si>
  <si>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</si>
  <si>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</si>
  <si>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</si>
  <si>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</si>
  <si>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</si>
  <si>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</si>
  <si>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</si>
  <si>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</si>
  <si>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</si>
  <si>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</si>
  <si>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</si>
  <si>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</si>
  <si>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</si>
  <si>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</si>
  <si>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</si>
  <si>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</si>
  <si>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</si>
  <si>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</si>
  <si>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</si>
  <si>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</si>
  <si>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</si>
  <si>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</si>
  <si>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</si>
  <si>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</si>
  <si>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</si>
  <si>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</si>
  <si>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</si>
  <si>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</si>
  <si>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</si>
  <si>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</si>
  <si>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</si>
  <si>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</si>
  <si>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</si>
  <si>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</si>
  <si>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</si>
  <si>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</si>
  <si>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</si>
  <si>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</si>
  <si>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</si>
  <si>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</si>
  <si>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</si>
  <si>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</si>
  <si>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</si>
  <si>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</si>
  <si>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</si>
  <si>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</si>
  <si>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</si>
  <si>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</si>
  <si>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</si>
  <si>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</si>
  <si>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</si>
  <si>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</si>
  <si>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</si>
  <si>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</si>
  <si>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</si>
  <si>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</si>
  <si>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</si>
  <si>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</si>
  <si>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</si>
  <si>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</si>
  <si>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</si>
  <si>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</si>
  <si>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</si>
  <si>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</si>
  <si>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</si>
  <si>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</si>
  <si>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</si>
  <si>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</si>
  <si>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</si>
  <si>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</si>
  <si>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</si>
  <si>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</si>
  <si>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</si>
  <si>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</si>
  <si>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</si>
  <si>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</si>
  <si>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</si>
  <si>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</si>
  <si>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</si>
  <si>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</si>
  <si>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</si>
  <si>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</si>
  <si>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</si>
  <si>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</si>
  <si>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</si>
  <si>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</si>
  <si>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</si>
  <si>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</si>
  <si>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</si>
  <si>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</si>
  <si>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</si>
  <si>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</si>
  <si>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</si>
  <si>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</si>
  <si>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</si>
  <si>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</si>
  <si>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</si>
  <si>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</si>
  <si>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</si>
  <si>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</si>
  <si>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</si>
  <si>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</si>
  <si>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</si>
  <si>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</si>
  <si>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</si>
  <si>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</si>
  <si>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</si>
  <si>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</si>
  <si>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</si>
  <si>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</si>
  <si>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</si>
  <si>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</si>
  <si>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</si>
  <si>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</si>
  <si>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</si>
  <si>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</si>
  <si>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</si>
  <si>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</si>
  <si>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</si>
  <si>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</si>
  <si>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</si>
  <si>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</si>
  <si>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</si>
  <si>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</si>
  <si>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</si>
  <si>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</si>
  <si>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</si>
  <si>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</si>
  <si>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</si>
  <si>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</si>
  <si>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</si>
  <si>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</si>
  <si>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</si>
  <si>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</si>
  <si>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</si>
  <si>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</si>
  <si>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</si>
  <si>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</si>
  <si>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</si>
  <si>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</si>
  <si>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</si>
  <si>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</si>
  <si>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</si>
  <si>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</si>
  <si>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</si>
  <si>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</si>
  <si>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</si>
  <si>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</si>
  <si>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</si>
  <si>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</si>
  <si>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</si>
  <si>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</si>
  <si>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</si>
  <si>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</si>
  <si>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</si>
  <si>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</si>
  <si>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</si>
  <si>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</si>
  <si>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</si>
  <si>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</si>
  <si>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</si>
  <si>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</si>
  <si>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</si>
  <si>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</si>
  <si>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</si>
  <si>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</si>
  <si>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</si>
  <si>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</si>
  <si>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</si>
  <si>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</si>
  <si>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</si>
  <si>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</si>
  <si>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</si>
  <si>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</si>
  <si>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</si>
  <si>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</si>
  <si>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</si>
  <si>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</si>
  <si>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</si>
  <si>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</si>
  <si>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</si>
  <si>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</si>
  <si>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</si>
  <si>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</si>
  <si>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</si>
  <si>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</si>
  <si>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</si>
  <si>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</si>
  <si>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</si>
  <si>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</si>
  <si>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</si>
  <si>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</si>
  <si>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</si>
  <si>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</si>
  <si>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</si>
  <si>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</si>
  <si>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</si>
  <si>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</si>
  <si>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</si>
  <si>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</si>
  <si>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</si>
  <si>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</si>
  <si>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</si>
  <si>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</si>
  <si>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</si>
  <si>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</si>
  <si>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</si>
  <si>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</si>
  <si>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</si>
  <si>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</si>
  <si>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</si>
  <si>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</si>
  <si>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</si>
  <si>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</si>
  <si>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</si>
  <si>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</si>
  <si>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</si>
  <si>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</si>
  <si>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</si>
  <si>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</si>
  <si>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</si>
  <si>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</si>
  <si>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</si>
  <si>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</si>
  <si>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</si>
  <si>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</si>
  <si>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</si>
  <si>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</si>
  <si>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</si>
  <si>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</si>
  <si>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</si>
  <si>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</si>
  <si>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</si>
  <si>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</si>
  <si>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</si>
  <si>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</si>
  <si>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</si>
  <si>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</si>
  <si>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</si>
  <si>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</si>
  <si>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</si>
  <si>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</si>
  <si>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</si>
  <si>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</si>
  <si>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</si>
  <si>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</si>
  <si>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</si>
  <si>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</si>
  <si>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</si>
  <si>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</si>
  <si>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</si>
  <si>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</si>
  <si>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</si>
  <si>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</si>
  <si>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</si>
  <si>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</si>
  <si>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</si>
  <si>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</si>
  <si>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</si>
  <si>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</si>
  <si>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</si>
  <si>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</si>
  <si>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</si>
  <si>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</si>
  <si>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</si>
  <si>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</si>
  <si>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</si>
  <si>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</si>
  <si>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</si>
  <si>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</si>
  <si>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</si>
  <si>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</si>
  <si>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</si>
  <si>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</si>
  <si>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</si>
  <si>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</si>
  <si>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</si>
  <si>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</si>
  <si>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</si>
  <si>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</si>
  <si>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</si>
  <si>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</si>
  <si>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</si>
  <si>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</si>
  <si>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</si>
  <si>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</si>
  <si>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</si>
  <si>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</si>
  <si>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</si>
  <si>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</si>
  <si>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</si>
  <si>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</si>
  <si>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</si>
  <si>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</si>
  <si>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</si>
  <si>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</si>
  <si>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</si>
  <si>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</si>
  <si>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</si>
  <si>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</si>
  <si>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</si>
  <si>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</si>
  <si>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</si>
  <si>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</si>
  <si>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</si>
  <si>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</si>
  <si>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</si>
  <si>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</si>
  <si>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</si>
  <si>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</si>
  <si>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</si>
  <si>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</si>
  <si>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</si>
  <si>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</si>
  <si>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</si>
  <si>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</si>
  <si>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</si>
  <si>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</si>
  <si>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</si>
  <si>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</si>
  <si>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</si>
  <si>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</si>
  <si>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</si>
  <si>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</si>
  <si>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</si>
  <si>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</si>
  <si>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</si>
  <si>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</si>
  <si>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</si>
  <si>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</si>
  <si>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</si>
  <si>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</si>
  <si>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</si>
  <si>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</si>
  <si>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</si>
  <si>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</si>
  <si>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</si>
  <si>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</si>
  <si>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</si>
  <si>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</si>
  <si>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</si>
  <si>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</si>
  <si>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</si>
  <si>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</si>
  <si>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</si>
  <si>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</si>
  <si>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</si>
  <si>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</si>
  <si>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</si>
  <si>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</si>
  <si>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</si>
  <si>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</si>
  <si>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</si>
  <si>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</si>
  <si>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</si>
  <si>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</si>
  <si>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</si>
  <si>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</si>
  <si>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</si>
  <si>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</si>
  <si>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</si>
  <si>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</si>
  <si>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</si>
  <si>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</si>
  <si>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</si>
  <si>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</si>
  <si>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</si>
  <si>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</si>
  <si>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</si>
  <si>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</si>
  <si>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</si>
  <si>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</si>
  <si>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</si>
  <si>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</si>
  <si>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</si>
  <si>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</si>
  <si>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</si>
  <si>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</si>
  <si>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</si>
  <si>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</si>
  <si>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</si>
  <si>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</si>
  <si>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</si>
  <si>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</si>
  <si>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</si>
  <si>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</si>
  <si>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</si>
  <si>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</si>
  <si>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</si>
  <si>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</si>
  <si>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</si>
  <si>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</si>
  <si>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</si>
  <si>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</si>
  <si>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</si>
  <si>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</si>
  <si>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</si>
  <si>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</si>
  <si>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</si>
  <si>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</si>
  <si>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</si>
  <si>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</si>
  <si>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</si>
  <si>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</si>
  <si>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</si>
  <si>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</si>
  <si>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</si>
  <si>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</si>
  <si>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</si>
  <si>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</si>
  <si>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</si>
  <si>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</si>
  <si>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</si>
  <si>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</si>
  <si>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</si>
  <si>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</si>
  <si>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</si>
  <si>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</si>
  <si>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</si>
  <si>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</si>
  <si>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</si>
  <si>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</si>
  <si>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</si>
  <si>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</si>
  <si>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</si>
  <si>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</si>
  <si>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</si>
  <si>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</si>
  <si>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</si>
  <si>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</si>
  <si>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</si>
  <si>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</si>
  <si>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</si>
  <si>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</si>
  <si>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</si>
  <si>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</si>
  <si>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</si>
  <si>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</si>
  <si>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</si>
  <si>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</si>
  <si>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</si>
  <si>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</si>
  <si>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</si>
  <si>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</si>
  <si>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</si>
  <si>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</si>
  <si>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</si>
  <si>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</si>
  <si>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</si>
  <si>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</si>
  <si>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</si>
  <si>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</si>
  <si>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</si>
  <si>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</si>
  <si>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</si>
  <si>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</si>
  <si>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</si>
  <si>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</si>
  <si>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</si>
  <si>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</si>
  <si>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</si>
  <si>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</si>
  <si>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</si>
  <si>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</si>
  <si>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</si>
  <si>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</si>
  <si>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</si>
  <si>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</si>
  <si>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</si>
  <si>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</si>
  <si>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</si>
  <si>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</si>
  <si>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</si>
  <si>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</si>
  <si>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</si>
  <si>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</si>
  <si>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</si>
  <si>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</si>
  <si>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</si>
  <si>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</si>
  <si>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</si>
  <si>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</si>
  <si>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</si>
  <si>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</si>
  <si>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</si>
  <si>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</si>
  <si>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</si>
  <si>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</si>
  <si>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</si>
  <si>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</si>
  <si>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</si>
  <si>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</si>
  <si>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</si>
  <si>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</si>
  <si>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</si>
  <si>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</si>
  <si>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</si>
  <si>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</si>
  <si>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</si>
  <si>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</si>
  <si>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</si>
  <si>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</si>
  <si>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</si>
  <si>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</si>
  <si>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</si>
  <si>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</si>
  <si>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</si>
  <si>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</si>
  <si>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</si>
  <si>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</si>
  <si>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</si>
  <si>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</si>
  <si>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</si>
  <si>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</si>
  <si>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</si>
  <si>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</si>
  <si>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</si>
  <si>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</si>
  <si>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</si>
  <si>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</si>
  <si>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</si>
  <si>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</si>
  <si>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</si>
  <si>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</si>
  <si>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</si>
  <si>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</si>
  <si>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</si>
  <si>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</si>
  <si>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</si>
  <si>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</si>
  <si>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</si>
  <si>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</si>
  <si>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</si>
  <si>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</si>
  <si>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</si>
  <si>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</si>
  <si>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</si>
  <si>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</si>
  <si>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</si>
  <si>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</si>
  <si>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</si>
  <si>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</si>
  <si>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</si>
  <si>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</si>
  <si>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</si>
  <si>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</si>
  <si>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</si>
  <si>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</si>
  <si>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</si>
  <si>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</si>
  <si>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</si>
  <si>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</si>
  <si>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</si>
  <si>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</si>
  <si>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</si>
  <si>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</si>
  <si>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</si>
  <si>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</si>
  <si>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</si>
  <si>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</si>
  <si>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</si>
  <si>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</si>
  <si>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</si>
  <si>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</si>
  <si>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</si>
  <si>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</si>
  <si>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</si>
  <si>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</si>
  <si>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</si>
  <si>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</si>
  <si>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</si>
  <si>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</si>
  <si>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</si>
  <si>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</si>
  <si>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</si>
  <si>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</si>
  <si>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</si>
  <si>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</si>
  <si>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</si>
  <si>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</si>
  <si>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</si>
  <si>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</si>
  <si>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</si>
  <si>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</si>
  <si>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</si>
  <si>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</si>
  <si>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</si>
  <si>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</si>
  <si>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</si>
  <si>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</si>
  <si>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</si>
  <si>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</si>
  <si>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</si>
  <si>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</si>
  <si>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</si>
  <si>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</si>
  <si>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</si>
  <si>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</si>
  <si>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</si>
  <si>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</si>
  <si>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</si>
  <si>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</si>
  <si>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</si>
  <si>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</si>
  <si>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</si>
  <si>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</si>
  <si>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</si>
  <si>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</si>
  <si>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</si>
  <si>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</si>
  <si>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</si>
  <si>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</si>
  <si>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</si>
  <si>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</si>
  <si>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</si>
  <si>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</si>
  <si>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</si>
  <si>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</si>
  <si>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</si>
  <si>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</si>
  <si>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</si>
  <si>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</si>
  <si>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</si>
  <si>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</si>
  <si>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</si>
  <si>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</si>
  <si>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</si>
  <si>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</si>
  <si>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</si>
  <si>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</si>
  <si>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</si>
  <si>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</si>
  <si>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</si>
  <si>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</si>
  <si>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</si>
  <si>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</si>
  <si>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</si>
  <si>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</si>
  <si>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</si>
  <si>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</si>
  <si>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</si>
  <si>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</si>
  <si>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</si>
  <si>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</si>
  <si>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</si>
  <si>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</si>
  <si>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</si>
  <si>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</si>
  <si>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</si>
  <si>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</si>
  <si>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</si>
  <si>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</si>
  <si>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</si>
  <si>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</si>
  <si>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</si>
  <si>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</si>
  <si>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</si>
  <si>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</si>
  <si>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</si>
  <si>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</si>
  <si>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</si>
  <si>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</si>
  <si>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</si>
  <si>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</si>
  <si>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</si>
  <si>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</si>
  <si>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</si>
  <si>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</si>
  <si>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</si>
  <si>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</si>
  <si>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</si>
  <si>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</si>
  <si>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</si>
  <si>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</si>
  <si>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</si>
  <si>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</si>
  <si>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</si>
  <si>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</si>
  <si>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</si>
  <si>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</si>
  <si>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</si>
  <si>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</si>
  <si>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</si>
  <si>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</si>
  <si>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</si>
  <si>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</si>
  <si>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</si>
  <si>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</si>
  <si>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</si>
  <si>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</si>
  <si>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</si>
  <si>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</si>
  <si>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</si>
  <si>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</si>
  <si>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</si>
  <si>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</si>
  <si>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</si>
  <si>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</si>
  <si>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</si>
  <si>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</si>
  <si>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</si>
  <si>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</si>
  <si>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</si>
  <si>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</si>
  <si>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</si>
  <si>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</si>
  <si>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</si>
  <si>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</si>
  <si>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</si>
  <si>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</si>
  <si>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</si>
  <si>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</si>
  <si>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</si>
  <si>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</si>
  <si>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</si>
  <si>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</si>
  <si>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</si>
  <si>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</si>
  <si>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</si>
  <si>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</si>
  <si>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</si>
  <si>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</si>
  <si>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</si>
  <si>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</si>
  <si>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</si>
  <si>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</si>
  <si>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</si>
  <si>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</si>
  <si>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</si>
  <si>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</si>
  <si>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</si>
  <si>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</si>
  <si>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</si>
  <si>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</si>
  <si>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</si>
  <si>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</si>
  <si>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</si>
  <si>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</si>
  <si>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</si>
  <si>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</si>
  <si>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</si>
  <si>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</si>
  <si>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</si>
  <si>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</si>
  <si>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</si>
  <si>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</si>
  <si>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</si>
  <si>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</si>
  <si>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</si>
  <si>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</si>
  <si>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</si>
  <si>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</si>
  <si>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</si>
  <si>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</si>
  <si>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</si>
  <si>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</si>
  <si>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</si>
  <si>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</si>
  <si>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</si>
  <si>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</si>
  <si>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</si>
  <si>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</si>
  <si>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</si>
  <si>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</si>
  <si>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</si>
  <si>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</si>
  <si>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</si>
  <si>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</si>
  <si>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</si>
  <si>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</si>
  <si>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</si>
  <si>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</si>
  <si>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</si>
  <si>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</si>
  <si>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</si>
  <si>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</si>
  <si>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</si>
  <si>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</si>
  <si>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</si>
  <si>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</si>
  <si>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</si>
  <si>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</si>
  <si>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</si>
  <si>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</si>
  <si>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</si>
  <si>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</si>
  <si>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</si>
  <si>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</si>
  <si>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</si>
  <si>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</si>
  <si>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</si>
  <si>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</si>
  <si>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</si>
  <si>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</si>
  <si>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</si>
  <si>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</si>
  <si>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</si>
  <si>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</si>
  <si>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</si>
  <si>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</si>
  <si>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</si>
  <si>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</si>
  <si>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</si>
  <si>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</si>
  <si>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</si>
  <si>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</si>
  <si>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</si>
  <si>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</si>
  <si>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</si>
  <si>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</si>
  <si>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</si>
  <si>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</si>
  <si>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</si>
  <si>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</si>
  <si>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</si>
  <si>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</si>
  <si>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</si>
  <si>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</si>
  <si>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</si>
  <si>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</si>
  <si>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</si>
  <si>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</si>
  <si>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</si>
  <si>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</si>
  <si>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</si>
  <si>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</si>
  <si>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</si>
  <si>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</si>
  <si>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</si>
  <si>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</si>
  <si>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</si>
  <si>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</si>
  <si>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</si>
  <si>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</si>
  <si>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</si>
  <si>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</si>
  <si>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</si>
  <si>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</si>
  <si>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</si>
  <si>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</si>
  <si>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</si>
  <si>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</si>
  <si>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</si>
  <si>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</si>
  <si>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</si>
  <si>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</si>
  <si>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</si>
  <si>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</si>
  <si>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</si>
  <si>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</si>
  <si>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</si>
  <si>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</si>
  <si>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</si>
  <si>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</si>
  <si>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</si>
  <si>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</si>
  <si>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</si>
  <si>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</si>
  <si>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</si>
  <si>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</si>
  <si>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</si>
  <si>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</si>
  <si>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</si>
  <si>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</si>
  <si>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</si>
  <si>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</si>
  <si>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</si>
  <si>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</si>
  <si>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</si>
  <si>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</si>
  <si>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</si>
  <si>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</si>
  <si>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</si>
  <si>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</si>
  <si>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</si>
  <si>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</si>
  <si>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</si>
  <si>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</si>
  <si>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</si>
  <si>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</si>
  <si>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</si>
  <si>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</si>
  <si>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</si>
  <si>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</si>
  <si>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</si>
  <si>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</si>
  <si>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</si>
  <si>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</si>
  <si>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</si>
  <si>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</si>
  <si>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</si>
  <si>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</si>
  <si>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</si>
  <si>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</si>
  <si>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</si>
  <si>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</si>
  <si>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</si>
  <si>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</si>
  <si>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</si>
  <si>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</si>
  <si>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</si>
  <si>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</si>
  <si>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</si>
  <si>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</si>
  <si>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</si>
  <si>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</si>
  <si>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</si>
  <si>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</si>
  <si>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</si>
  <si>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</si>
  <si>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</si>
  <si>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</si>
  <si>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</si>
  <si>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</si>
  <si>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</si>
  <si>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</si>
  <si>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</si>
  <si>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</si>
  <si>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</si>
  <si>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</si>
  <si>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</si>
  <si>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</si>
  <si>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</si>
  <si>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</si>
  <si>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</si>
  <si>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</si>
  <si>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</si>
  <si>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</si>
  <si>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</si>
  <si>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</si>
  <si>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</si>
  <si>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</si>
  <si>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</si>
  <si>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</si>
  <si>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</si>
  <si>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</si>
  <si>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</si>
  <si>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</si>
  <si>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</si>
  <si>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</si>
  <si>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</si>
  <si>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</si>
  <si>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</si>
  <si>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</si>
  <si>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</si>
  <si>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</si>
  <si>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</si>
  <si>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</si>
  <si>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</si>
  <si>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</si>
  <si>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</si>
  <si>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</si>
  <si>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</si>
  <si>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</si>
  <si>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</si>
  <si>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</si>
  <si>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</si>
  <si>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</si>
  <si>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</si>
  <si>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</si>
  <si>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</si>
  <si>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</si>
  <si>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</si>
  <si>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</si>
  <si>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</si>
  <si>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</si>
  <si>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</si>
  <si>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</si>
  <si>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</si>
  <si>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</si>
  <si>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</si>
  <si>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</si>
  <si>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</si>
  <si>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</si>
  <si>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</si>
  <si>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</si>
  <si>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</si>
  <si>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</si>
  <si>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</si>
  <si>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</si>
  <si>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</si>
  <si>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</si>
  <si>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</si>
  <si>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</si>
  <si>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</si>
  <si>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</si>
  <si>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</si>
  <si>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</si>
  <si>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</si>
  <si>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</si>
  <si>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</si>
  <si>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</si>
  <si>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</si>
  <si>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</si>
  <si>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</si>
  <si>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</si>
  <si>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</si>
  <si>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</si>
  <si>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</si>
  <si>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</si>
  <si>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</si>
  <si>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</si>
  <si>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</si>
  <si>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</si>
  <si>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</si>
  <si>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</si>
  <si>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</si>
  <si>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</si>
  <si>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</si>
  <si>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</si>
  <si>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</si>
  <si>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</si>
  <si>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</si>
  <si>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</si>
  <si>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</si>
  <si>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</si>
  <si>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</si>
  <si>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</si>
  <si>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</si>
  <si>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</si>
  <si>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</si>
  <si>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</si>
  <si>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</si>
  <si>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</si>
  <si>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</si>
  <si>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</si>
  <si>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</si>
  <si>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</si>
  <si>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</si>
  <si>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</si>
  <si>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</si>
  <si>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</si>
  <si>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</si>
  <si>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</si>
  <si>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</si>
  <si>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</si>
  <si>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</si>
  <si>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</si>
  <si>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</si>
  <si>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</si>
  <si>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</si>
  <si>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</si>
  <si>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</si>
  <si>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</si>
  <si>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</si>
  <si>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</si>
  <si>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</si>
  <si>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</si>
  <si>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</si>
  <si>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</si>
  <si>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</si>
  <si>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</si>
  <si>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</si>
  <si>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</si>
  <si>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</si>
  <si>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</si>
  <si>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</si>
  <si>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</si>
  <si>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</si>
  <si>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</si>
  <si>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</si>
  <si>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</si>
  <si>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</si>
  <si>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</si>
  <si>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</si>
  <si>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</si>
  <si>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</si>
  <si>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</si>
  <si>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</si>
  <si>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</si>
  <si>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</si>
  <si>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</si>
  <si>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</si>
  <si>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</si>
  <si>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</si>
  <si>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</si>
  <si>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</si>
  <si>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</si>
  <si>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</si>
  <si>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</si>
  <si>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</si>
  <si>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</si>
  <si>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</si>
  <si>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</si>
  <si>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</si>
  <si>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</si>
  <si>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</si>
  <si>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</si>
  <si>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</si>
  <si>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</si>
  <si>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</si>
  <si>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</si>
  <si>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</si>
  <si>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</si>
  <si>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</si>
  <si>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</si>
  <si>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</si>
  <si>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</si>
  <si>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</si>
  <si>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</si>
  <si>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</si>
  <si>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</si>
  <si>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</si>
  <si>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</si>
  <si>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</si>
  <si>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</si>
  <si>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</si>
  <si>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</si>
  <si>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</si>
  <si>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</si>
  <si>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</si>
  <si>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</si>
  <si>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</si>
  <si>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</si>
  <si>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</si>
  <si>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</si>
  <si>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</si>
  <si>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</si>
  <si>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</si>
  <si>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</si>
  <si>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</si>
  <si>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</si>
  <si>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</si>
  <si>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</si>
  <si>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</si>
  <si>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</si>
  <si>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</si>
  <si>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</si>
  <si>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</si>
  <si>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</si>
  <si>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</si>
  <si>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</si>
  <si>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</si>
  <si>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</si>
  <si>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</si>
  <si>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</si>
  <si>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</si>
  <si>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</si>
  <si>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</si>
  <si>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</si>
  <si>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</si>
  <si>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</si>
  <si>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</si>
  <si>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</si>
  <si>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</si>
  <si>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</si>
  <si>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</si>
  <si>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</si>
  <si>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</si>
  <si>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</si>
  <si>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</si>
  <si>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</si>
  <si>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</si>
  <si>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</si>
  <si>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</si>
  <si>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</si>
  <si>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</si>
  <si>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</si>
  <si>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</si>
  <si>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</si>
  <si>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</si>
  <si>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</si>
  <si>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</si>
  <si>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</si>
  <si>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</si>
  <si>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</si>
  <si>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</si>
  <si>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</si>
  <si>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</si>
  <si>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</si>
  <si>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</si>
  <si>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</si>
  <si>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</si>
  <si>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</si>
  <si>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</si>
  <si>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</si>
  <si>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</si>
  <si>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</si>
  <si>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</si>
  <si>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</si>
  <si>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</si>
  <si>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</si>
  <si>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</si>
  <si>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</si>
  <si>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</si>
  <si>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</si>
  <si>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</si>
  <si>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</si>
  <si>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</si>
  <si>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</si>
  <si>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</si>
  <si>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</si>
  <si>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</si>
  <si>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</si>
  <si>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</si>
  <si>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</si>
  <si>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</si>
  <si>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</si>
  <si>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</si>
  <si>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</si>
  <si>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</si>
  <si>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</si>
  <si>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</si>
  <si>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</si>
  <si>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</si>
  <si>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</si>
  <si>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</si>
  <si>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</si>
  <si>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</si>
  <si>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</si>
  <si>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</si>
  <si>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</si>
  <si>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</si>
  <si>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</si>
  <si>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</si>
  <si>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</si>
  <si>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</si>
  <si>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</si>
  <si>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</si>
  <si>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</si>
  <si>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</si>
  <si>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</si>
  <si>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</si>
  <si>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</si>
  <si>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</si>
  <si>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</si>
  <si>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</si>
  <si>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</si>
  <si>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</si>
  <si>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</si>
  <si>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</si>
  <si>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</si>
  <si>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</si>
  <si>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</si>
  <si>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</si>
  <si>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</si>
  <si>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</si>
  <si>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</si>
  <si>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</si>
  <si>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</si>
  <si>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</si>
  <si>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</si>
  <si>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</si>
  <si>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</si>
  <si>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</si>
  <si>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</si>
  <si>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</si>
  <si>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</si>
  <si>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</si>
  <si>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</si>
  <si>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</si>
  <si>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</si>
  <si>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</si>
  <si>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</si>
  <si>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</si>
  <si>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</si>
  <si>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</si>
  <si>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</si>
  <si>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</si>
  <si>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</si>
  <si>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</si>
  <si>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</si>
  <si>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</si>
  <si>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</si>
  <si>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</si>
  <si>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</si>
  <si>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</si>
  <si>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</si>
  <si>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</si>
  <si>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</si>
  <si>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</si>
  <si>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</si>
  <si>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</si>
  <si>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</si>
  <si>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</si>
  <si>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</si>
  <si>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</si>
  <si>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</si>
  <si>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</si>
  <si>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</si>
  <si>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</si>
  <si>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</si>
  <si>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</si>
  <si>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</si>
  <si>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</si>
  <si>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</si>
  <si>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</si>
  <si>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</si>
  <si>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</si>
  <si>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</si>
  <si>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</si>
  <si>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</si>
  <si>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</si>
  <si>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</si>
  <si>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</si>
  <si>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</si>
  <si>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</si>
  <si>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</si>
  <si>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</si>
  <si>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</si>
  <si>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</si>
  <si>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</si>
  <si>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</si>
  <si>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</si>
  <si>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</si>
  <si>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</si>
  <si>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</si>
  <si>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</si>
  <si>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</si>
  <si>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</si>
  <si>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</si>
  <si>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</si>
  <si>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</si>
  <si>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</si>
  <si>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</si>
  <si>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</si>
  <si>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</si>
  <si>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</si>
  <si>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</si>
  <si>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</si>
  <si>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</si>
  <si>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</si>
  <si>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</si>
  <si>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</si>
  <si>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</si>
  <si>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</si>
  <si>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</si>
  <si>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</si>
  <si>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</si>
  <si>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</si>
  <si>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</si>
  <si>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</si>
  <si>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</si>
  <si>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</si>
  <si>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</si>
  <si>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</si>
  <si>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</si>
  <si>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</si>
  <si>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</si>
  <si>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</si>
  <si>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</si>
  <si>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</si>
  <si>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</si>
  <si>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</si>
  <si>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</si>
  <si>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</si>
  <si>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</si>
  <si>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</si>
  <si>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</si>
  <si>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</si>
  <si>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</si>
  <si>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</si>
  <si>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</si>
  <si>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</si>
  <si>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</si>
  <si>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</si>
  <si>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</si>
  <si>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</si>
  <si>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</si>
  <si>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</si>
  <si>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</si>
  <si>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</si>
  <si>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</si>
  <si>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</si>
  <si>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</si>
  <si>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</si>
  <si>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</si>
  <si>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</si>
  <si>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</si>
  <si>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</si>
  <si>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</si>
  <si>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</si>
  <si>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</si>
  <si>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</si>
  <si>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</si>
  <si>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</si>
  <si>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</si>
  <si>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</si>
  <si>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</si>
  <si>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</si>
  <si>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</si>
  <si>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</si>
  <si>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</si>
  <si>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</si>
  <si>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</si>
  <si>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</si>
  <si>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</si>
  <si>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</si>
  <si>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</si>
  <si>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</si>
  <si>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</si>
  <si>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</si>
  <si>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</si>
  <si>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</si>
  <si>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</si>
  <si>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</si>
  <si>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</si>
  <si>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</si>
  <si>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</si>
  <si>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</si>
  <si>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</si>
  <si>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</si>
  <si>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</si>
  <si>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</si>
  <si>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</si>
  <si>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</si>
  <si>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</si>
  <si>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</si>
  <si>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</si>
  <si>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</si>
  <si>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</si>
  <si>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</si>
  <si>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</si>
  <si>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</si>
  <si>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</si>
  <si>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</si>
  <si>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</si>
  <si>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</si>
  <si>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</si>
  <si>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</si>
  <si>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</si>
  <si>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</si>
  <si>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</si>
  <si>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</si>
  <si>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</si>
  <si>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</si>
  <si>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</si>
  <si>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</si>
  <si>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</si>
  <si>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</si>
  <si>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</si>
  <si>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</si>
  <si>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</si>
  <si>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</si>
  <si>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</si>
  <si>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</si>
  <si>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</si>
  <si>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</si>
  <si>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</si>
  <si>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</si>
  <si>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</si>
  <si>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</si>
  <si>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</si>
  <si>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</si>
  <si>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</si>
  <si>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</si>
  <si>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</si>
  <si>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</si>
  <si>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</si>
  <si>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</si>
  <si>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</si>
  <si>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</si>
  <si>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</si>
  <si>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</si>
  <si>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</si>
  <si>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</si>
  <si>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</si>
  <si>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</si>
  <si>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</si>
  <si>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</si>
  <si>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</si>
  <si>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</si>
  <si>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</si>
  <si>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</si>
  <si>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</si>
  <si>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</si>
  <si>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</si>
  <si>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</si>
  <si>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</si>
  <si>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</si>
  <si>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</si>
  <si>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</si>
  <si>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</si>
  <si>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</si>
  <si>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</si>
  <si>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</si>
  <si>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</si>
  <si>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</si>
  <si>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</si>
  <si>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</si>
  <si>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</si>
  <si>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</si>
  <si>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</si>
  <si>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</si>
  <si>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</si>
  <si>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</si>
  <si>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</si>
  <si>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</si>
  <si>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</si>
  <si>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</si>
  <si>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</si>
  <si>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</si>
  <si>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</si>
  <si>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</si>
  <si>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</si>
  <si>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</si>
  <si>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</si>
  <si>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</si>
  <si>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</si>
  <si>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</si>
  <si>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</si>
  <si>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</si>
  <si>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</si>
  <si>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</si>
  <si>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</si>
  <si>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</si>
  <si>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</si>
  <si>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</si>
  <si>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</si>
  <si>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</si>
  <si>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</si>
  <si>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</si>
  <si>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</si>
  <si>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</si>
  <si>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</si>
  <si>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</si>
  <si>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</si>
  <si>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</si>
  <si>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</si>
  <si>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</si>
  <si>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</si>
  <si>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</si>
  <si>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</si>
  <si>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</si>
  <si>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</si>
  <si>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</si>
  <si>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</si>
  <si>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</si>
  <si>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</si>
  <si>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</si>
  <si>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</si>
  <si>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</si>
  <si>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</si>
  <si>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</si>
  <si>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</si>
  <si>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</si>
  <si>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</si>
  <si>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</si>
  <si>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</si>
  <si>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</si>
  <si>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</si>
  <si>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</si>
  <si>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</si>
  <si>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</si>
  <si>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</si>
  <si>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</si>
  <si>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</si>
  <si>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</si>
  <si>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</si>
  <si>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</si>
  <si>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</si>
  <si>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</si>
  <si>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</si>
  <si>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</si>
  <si>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</si>
  <si>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</si>
  <si>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</si>
  <si>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</si>
  <si>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</si>
  <si>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</si>
  <si>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</si>
  <si>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</si>
  <si>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</si>
  <si>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</si>
  <si>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</si>
  <si>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</si>
  <si>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</si>
  <si>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</si>
  <si>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</si>
  <si>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</si>
  <si>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</si>
  <si>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</si>
  <si>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</si>
  <si>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</si>
  <si>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</si>
  <si>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</si>
  <si>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</si>
  <si>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</si>
  <si>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</si>
  <si>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</si>
  <si>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</si>
  <si>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</si>
  <si>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</si>
  <si>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</si>
  <si>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</si>
  <si>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</si>
  <si>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</si>
  <si>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</si>
  <si>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</si>
  <si>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</si>
  <si>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</si>
  <si>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</si>
  <si>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</si>
  <si>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</si>
  <si>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</si>
  <si>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</si>
  <si>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</si>
  <si>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</si>
  <si>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</si>
  <si>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</si>
  <si>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</si>
  <si>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</si>
  <si>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</si>
  <si>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</si>
  <si>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</si>
  <si>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</si>
  <si>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</si>
  <si>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</si>
  <si>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</si>
  <si>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</si>
  <si>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</si>
  <si>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</si>
  <si>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</si>
  <si>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</si>
  <si>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</si>
  <si>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</si>
  <si>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</si>
  <si>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</si>
  <si>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</si>
  <si>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</si>
  <si>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</si>
  <si>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</si>
  <si>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</si>
  <si>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</si>
  <si>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</si>
  <si>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</si>
  <si>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</si>
  <si>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</si>
  <si>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</si>
  <si>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</si>
  <si>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</si>
  <si>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</si>
  <si>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</si>
  <si>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</si>
  <si>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</si>
  <si>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</si>
  <si>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</si>
  <si>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</si>
  <si>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</si>
  <si>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</si>
  <si>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</si>
  <si>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</si>
  <si>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</si>
  <si>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</si>
  <si>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</si>
  <si>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</si>
  <si>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</si>
  <si>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</si>
  <si>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</si>
  <si>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</si>
  <si>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</si>
  <si>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</si>
  <si>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</si>
  <si>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</si>
  <si>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</si>
  <si>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</si>
  <si>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</si>
  <si>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</si>
  <si>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</si>
  <si>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</si>
  <si>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</si>
  <si>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</si>
  <si>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</si>
  <si>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</si>
  <si>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</si>
  <si>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</si>
  <si>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</si>
  <si>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</si>
  <si>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</si>
  <si>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</si>
  <si>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</si>
  <si>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</si>
  <si>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</si>
  <si>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</si>
  <si>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</si>
  <si>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</si>
  <si>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</si>
  <si>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</si>
  <si>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</si>
  <si>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</si>
  <si>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</si>
  <si>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</si>
  <si>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</si>
  <si>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</si>
  <si>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</si>
  <si>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</si>
  <si>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</si>
  <si>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</si>
  <si>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</si>
  <si>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</si>
  <si>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</si>
  <si>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</si>
  <si>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</si>
  <si>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</si>
  <si>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</si>
  <si>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</si>
  <si>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</si>
  <si>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</si>
  <si>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</si>
  <si>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</si>
  <si>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</si>
  <si>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</si>
  <si>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</si>
  <si>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</si>
  <si>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</si>
  <si>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</si>
  <si>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</si>
  <si>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</si>
  <si>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</si>
  <si>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</si>
  <si>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</si>
  <si>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</si>
  <si>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</si>
  <si>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</si>
  <si>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</si>
  <si>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</si>
  <si>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</si>
  <si>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</si>
  <si>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</si>
  <si>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</si>
  <si>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</si>
  <si>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</si>
  <si>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</si>
  <si>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</si>
  <si>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</si>
  <si>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</si>
  <si>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</si>
  <si>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</si>
  <si>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</si>
  <si>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</si>
  <si>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</si>
  <si>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</si>
  <si>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</si>
  <si>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</si>
  <si>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</si>
  <si>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</si>
  <si>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</si>
  <si>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</si>
  <si>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</si>
  <si>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</si>
  <si>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</si>
  <si>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</si>
  <si>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</si>
  <si>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</si>
  <si>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</si>
  <si>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</si>
  <si>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</si>
  <si>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</si>
  <si>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</si>
  <si>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</si>
  <si>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</si>
  <si>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</si>
  <si>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</si>
  <si>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</si>
  <si>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</si>
  <si>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</si>
  <si>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</si>
  <si>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</si>
  <si>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</si>
  <si>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</si>
  <si>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</si>
  <si>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</si>
  <si>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</si>
  <si>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</si>
  <si>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</si>
  <si>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</si>
  <si>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</si>
  <si>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</si>
  <si>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</si>
  <si>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</si>
  <si>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</si>
  <si>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</si>
  <si>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</si>
  <si>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</si>
  <si>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</si>
  <si>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</si>
  <si>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</si>
  <si>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</si>
  <si>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</si>
  <si>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</si>
  <si>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</si>
  <si>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</si>
  <si>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</si>
  <si>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</si>
  <si>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</si>
  <si>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</si>
  <si>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</si>
  <si>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</si>
  <si>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</si>
  <si>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</si>
  <si>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</si>
  <si>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</si>
  <si>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</si>
  <si>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</si>
  <si>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</si>
  <si>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</si>
  <si>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</si>
  <si>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</si>
  <si>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</si>
  <si>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</si>
  <si>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</si>
  <si>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</si>
  <si>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</si>
  <si>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</si>
  <si>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</si>
  <si>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</si>
  <si>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</si>
  <si>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</si>
  <si>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</si>
  <si>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</si>
  <si>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</si>
  <si>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</si>
  <si>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</si>
  <si>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</si>
  <si>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</si>
  <si>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</si>
  <si>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</si>
  <si>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</si>
  <si>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</si>
  <si>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</si>
  <si>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</si>
  <si>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</si>
  <si>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</si>
  <si>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</si>
  <si>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</si>
  <si>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</si>
  <si>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</si>
  <si>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</si>
  <si>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</si>
  <si>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</si>
  <si>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</si>
  <si>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</si>
  <si>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</si>
  <si>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</si>
  <si>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</si>
  <si>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</si>
  <si>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</si>
  <si>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</si>
  <si>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</si>
  <si>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</si>
  <si>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</si>
  <si>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</si>
  <si>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</si>
  <si>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</si>
  <si>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</si>
  <si>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</si>
  <si>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</si>
  <si>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</si>
  <si>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</si>
  <si>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</si>
  <si>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</si>
  <si>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</si>
  <si>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</si>
  <si>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</si>
  <si>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</si>
  <si>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</si>
  <si>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</si>
  <si>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</si>
  <si>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</si>
  <si>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</si>
  <si>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</si>
  <si>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</si>
  <si>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</si>
  <si>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</si>
  <si>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</si>
  <si>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</si>
  <si>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</si>
  <si>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</si>
  <si>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</si>
  <si>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</si>
  <si>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</si>
  <si>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</si>
  <si>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</si>
  <si>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</si>
  <si>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</si>
  <si>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</si>
  <si>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</si>
  <si>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</si>
  <si>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</si>
  <si>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</si>
  <si>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</si>
  <si>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</si>
  <si>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</si>
  <si>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</si>
  <si>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</si>
  <si>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</si>
  <si>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</si>
  <si>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</si>
  <si>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</si>
  <si>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</si>
  <si>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</si>
  <si>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</si>
  <si>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</si>
  <si>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</si>
  <si>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</si>
  <si>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</si>
  <si>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</si>
  <si>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</si>
  <si>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</si>
  <si>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</si>
  <si>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</si>
  <si>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</si>
  <si>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</si>
  <si>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</si>
  <si>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</si>
  <si>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</si>
  <si>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</si>
  <si>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</si>
  <si>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</si>
  <si>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</si>
  <si>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</si>
  <si>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</si>
  <si>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</si>
  <si>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</si>
  <si>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</si>
  <si>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</si>
  <si>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</si>
  <si>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</si>
  <si>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</si>
  <si>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</si>
  <si>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</si>
  <si>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</si>
  <si>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</si>
  <si>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</si>
  <si>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</si>
  <si>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</si>
  <si>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</si>
  <si>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</si>
  <si>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</si>
  <si>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</si>
  <si>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</si>
  <si>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</si>
  <si>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</si>
  <si>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</si>
  <si>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</si>
  <si>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</si>
  <si>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</si>
  <si>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</si>
  <si>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</si>
  <si>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</si>
  <si>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</si>
  <si>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</si>
  <si>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</si>
  <si>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</si>
  <si>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</si>
  <si>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</si>
  <si>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</si>
  <si>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</si>
  <si>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</si>
  <si>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</si>
  <si>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</si>
  <si>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</si>
  <si>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</si>
  <si>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</si>
  <si>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</si>
  <si>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</si>
  <si>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</si>
  <si>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</si>
  <si>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</si>
  <si>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</si>
  <si>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</si>
  <si>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</si>
  <si>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</si>
  <si>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</si>
  <si>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</si>
  <si>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</si>
  <si>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</si>
  <si>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</si>
  <si>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</si>
  <si>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</si>
  <si>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</si>
  <si>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</si>
  <si>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</si>
  <si>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</si>
  <si>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</si>
  <si>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</si>
  <si>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</si>
  <si>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</si>
  <si>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</si>
  <si>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</si>
  <si>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</si>
  <si>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</si>
  <si>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</si>
  <si>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</si>
  <si>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</si>
  <si>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</si>
  <si>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</si>
  <si>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</si>
  <si>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</si>
  <si>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</si>
  <si>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</si>
  <si>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</si>
  <si>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</si>
  <si>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</si>
  <si>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</si>
  <si>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</si>
  <si>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</si>
  <si>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</si>
  <si>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</si>
  <si>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</si>
  <si>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</si>
  <si>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</si>
  <si>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</si>
  <si>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</si>
  <si>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</si>
  <si>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</si>
  <si>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</si>
  <si>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</si>
  <si>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</si>
  <si>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</si>
  <si>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</si>
  <si>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</si>
  <si>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</si>
  <si>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</si>
  <si>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</si>
  <si>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</si>
  <si>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</si>
  <si>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</si>
  <si>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</si>
  <si>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</si>
  <si>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</si>
  <si>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</si>
  <si>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</si>
  <si>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</si>
  <si>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</si>
  <si>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</si>
  <si>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</si>
  <si>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</si>
  <si>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</si>
  <si>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</si>
  <si>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</si>
  <si>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</si>
  <si>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</si>
  <si>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</si>
  <si>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</si>
  <si>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</si>
  <si>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</si>
  <si>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</si>
  <si>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</si>
  <si>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</si>
  <si>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</si>
  <si>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</si>
  <si>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</si>
  <si>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</si>
  <si>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</si>
  <si>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</si>
  <si>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</si>
  <si>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</si>
  <si>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</si>
  <si>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</si>
  <si>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</si>
  <si>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</si>
  <si>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</si>
  <si>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</si>
  <si>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</si>
  <si>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</si>
  <si>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</si>
  <si>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</si>
  <si>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</si>
  <si>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</si>
  <si>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</si>
  <si>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</si>
  <si>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</si>
  <si>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</si>
  <si>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</si>
  <si>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</si>
  <si>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</si>
  <si>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</si>
  <si>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</si>
  <si>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</si>
  <si>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</si>
  <si>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</si>
  <si>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</si>
  <si>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</si>
  <si>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</si>
  <si>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</si>
  <si>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</si>
  <si>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</si>
  <si>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</si>
  <si>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</si>
  <si>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</si>
  <si>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</si>
  <si>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</si>
  <si>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</si>
  <si>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</si>
  <si>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</si>
  <si>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</si>
  <si>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</si>
  <si>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</si>
  <si>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</si>
  <si>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</si>
  <si>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</si>
  <si>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</si>
  <si>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</si>
  <si>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</si>
  <si>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</si>
  <si>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</si>
  <si>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</si>
  <si>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</si>
  <si>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</si>
  <si>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</si>
  <si>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</si>
  <si>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</si>
  <si>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</si>
  <si>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</si>
  <si>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</si>
  <si>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</si>
  <si>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</si>
  <si>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</si>
  <si>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</si>
  <si>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</si>
  <si>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</si>
  <si>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</si>
  <si>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</si>
  <si>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</si>
  <si>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</si>
  <si>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</si>
  <si>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</si>
  <si>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</si>
  <si>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</si>
  <si>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</si>
  <si>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</si>
  <si>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</si>
  <si>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</si>
  <si>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</si>
  <si>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</si>
  <si>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</si>
  <si>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</si>
  <si>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</si>
  <si>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</si>
  <si>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</si>
  <si>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</si>
  <si>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</si>
  <si>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</si>
  <si>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</si>
  <si>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</si>
  <si>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</si>
  <si>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</si>
  <si>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</si>
  <si>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</si>
  <si>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</si>
  <si>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</si>
  <si>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</si>
  <si>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</si>
  <si>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</si>
  <si>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</si>
  <si>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</si>
  <si>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</si>
  <si>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</si>
  <si>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</si>
  <si>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</si>
  <si>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</si>
  <si>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</si>
  <si>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</si>
  <si>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</si>
  <si>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</si>
  <si>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</si>
  <si>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</si>
  <si>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</si>
  <si>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</si>
  <si>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</si>
  <si>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</si>
  <si>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</si>
  <si>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</si>
  <si>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</si>
  <si>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</si>
  <si>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</si>
  <si>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</si>
  <si>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</si>
  <si>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</si>
  <si>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</si>
  <si>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</si>
  <si>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</si>
  <si>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</si>
  <si>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</si>
  <si>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</si>
  <si>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</si>
  <si>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</si>
  <si>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</si>
  <si>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</si>
  <si>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</si>
  <si>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</si>
  <si>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</si>
  <si>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</si>
  <si>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</si>
  <si>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</si>
  <si>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</si>
  <si>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</si>
  <si>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</si>
  <si>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</si>
  <si>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</si>
  <si>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</si>
  <si>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</si>
  <si>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</si>
  <si>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</si>
  <si>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</si>
  <si>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</si>
  <si>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</si>
  <si>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</si>
  <si>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</si>
  <si>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</si>
  <si>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</si>
  <si>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</si>
  <si>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</si>
  <si>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</si>
  <si>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</si>
  <si>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</si>
  <si>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</si>
  <si>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</si>
  <si>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</si>
  <si>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</si>
  <si>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</si>
  <si>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</si>
  <si>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</si>
  <si>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</si>
  <si>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</si>
  <si>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</si>
  <si>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</si>
  <si>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</si>
  <si>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</si>
  <si>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</si>
  <si>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</si>
  <si>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</si>
  <si>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</si>
  <si>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</si>
  <si>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</si>
  <si>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</si>
  <si>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</si>
  <si>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</si>
  <si>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</si>
  <si>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</si>
  <si>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</si>
  <si>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</si>
  <si>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</si>
  <si>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</si>
  <si>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</si>
  <si>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</si>
  <si>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</si>
  <si>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</si>
  <si>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</si>
  <si>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</si>
  <si>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</si>
  <si>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</si>
  <si>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</si>
  <si>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</si>
  <si>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</si>
  <si>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</si>
  <si>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</si>
  <si>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</si>
  <si>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</si>
  <si>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</si>
  <si>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</si>
  <si>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</si>
  <si>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</si>
  <si>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</si>
  <si>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</si>
  <si>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</si>
  <si>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</si>
  <si>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</si>
  <si>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</si>
  <si>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</si>
  <si>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</si>
  <si>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</si>
  <si>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</si>
  <si>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</si>
  <si>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</si>
  <si>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</si>
  <si>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</si>
  <si>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</si>
  <si>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</si>
  <si>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</si>
  <si>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</si>
  <si>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</si>
  <si>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</si>
  <si>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</si>
  <si>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</si>
  <si>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</si>
  <si>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</si>
  <si>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</si>
  <si>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</si>
  <si>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</si>
  <si>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</si>
  <si>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</si>
  <si>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</si>
  <si>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</si>
  <si>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</si>
  <si>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</si>
  <si>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</si>
  <si>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</si>
  <si>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</si>
  <si>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</si>
  <si>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</si>
  <si>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</si>
  <si>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</si>
  <si>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</si>
  <si>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</si>
  <si>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</si>
  <si>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</si>
  <si>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</si>
  <si>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</si>
  <si>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</si>
  <si>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</si>
  <si>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</si>
  <si>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</si>
  <si>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</si>
  <si>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</si>
  <si>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</si>
  <si>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</si>
  <si>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</si>
  <si>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</si>
  <si>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</si>
  <si>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</si>
  <si>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</si>
  <si>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</si>
  <si>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</si>
  <si>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</si>
  <si>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</si>
  <si>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</si>
  <si>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</si>
  <si>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</si>
  <si>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</si>
  <si>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</si>
  <si>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</si>
  <si>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</si>
  <si>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</si>
  <si>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</si>
  <si>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</si>
  <si>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</si>
  <si>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</si>
  <si>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</si>
  <si>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</si>
  <si>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</si>
  <si>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</si>
  <si>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</si>
  <si>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</si>
  <si>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</si>
  <si>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</si>
  <si>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</si>
  <si>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</si>
  <si>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</si>
  <si>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</si>
  <si>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</si>
  <si>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</si>
  <si>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</si>
  <si>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</si>
  <si>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</si>
  <si>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</si>
  <si>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</si>
  <si>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</si>
  <si>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</si>
  <si>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</si>
  <si>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</si>
  <si>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</si>
  <si>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</si>
  <si>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</si>
  <si>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</si>
  <si>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</si>
  <si>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</si>
  <si>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</si>
  <si>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</si>
  <si>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</si>
  <si>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</si>
  <si>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</si>
  <si>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</si>
  <si>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</si>
  <si>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</si>
  <si>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</si>
  <si>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</si>
  <si>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</si>
  <si>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</si>
  <si>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</si>
  <si>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</si>
  <si>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</si>
  <si>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</si>
  <si>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</si>
  <si>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</si>
  <si>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</si>
  <si>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</si>
  <si>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</si>
  <si>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</si>
  <si>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</si>
  <si>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</si>
  <si>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</si>
  <si>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</si>
  <si>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</si>
  <si>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</si>
  <si>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</si>
  <si>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</si>
  <si>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</si>
  <si>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</si>
  <si>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</si>
  <si>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</si>
  <si>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</si>
  <si>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</si>
  <si>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</si>
  <si>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</si>
  <si>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</si>
  <si>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</si>
  <si>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</si>
  <si>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</si>
  <si>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</si>
  <si>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</si>
  <si>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</si>
  <si>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</si>
  <si>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</si>
  <si>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</si>
  <si>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</si>
  <si>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</si>
  <si>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</si>
  <si>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</si>
  <si>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</si>
  <si>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</si>
  <si>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</si>
  <si>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</si>
  <si>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</si>
  <si>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</si>
  <si>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</si>
  <si>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</si>
  <si>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</si>
  <si>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</si>
  <si>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</si>
  <si>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</si>
  <si>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</si>
  <si>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</si>
  <si>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</si>
  <si>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</si>
  <si>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</si>
  <si>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</si>
  <si>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</si>
  <si>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</si>
  <si>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</si>
  <si>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</si>
  <si>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</si>
  <si>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</si>
  <si>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</si>
  <si>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</si>
  <si>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</si>
  <si>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</si>
  <si>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</si>
  <si>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</si>
  <si>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</si>
  <si>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</si>
  <si>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</si>
  <si>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</si>
  <si>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</si>
  <si>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</si>
  <si>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</si>
  <si>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</si>
  <si>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</si>
  <si>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</si>
  <si>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</si>
  <si>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</si>
  <si>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</si>
  <si>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</si>
  <si>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</si>
  <si>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</si>
  <si>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</si>
  <si>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</si>
  <si>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</si>
  <si>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</si>
  <si>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</si>
  <si>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</si>
  <si>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</si>
  <si>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</si>
  <si>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</si>
  <si>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</si>
  <si>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</si>
  <si>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</si>
  <si>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</si>
  <si>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</si>
  <si>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</si>
  <si>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</si>
  <si>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</si>
  <si>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</si>
  <si>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</si>
  <si>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</si>
  <si>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</si>
  <si>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</si>
  <si>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</si>
  <si>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</si>
  <si>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</si>
  <si>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</si>
  <si>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</si>
  <si>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</si>
  <si>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</si>
  <si>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</si>
  <si>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</si>
  <si>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</si>
  <si>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</si>
  <si>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</si>
  <si>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</si>
  <si>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</si>
  <si>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</si>
  <si>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</si>
  <si>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</si>
  <si>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</si>
  <si>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</si>
  <si>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</si>
  <si>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</si>
  <si>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</si>
  <si>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</si>
  <si>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</si>
  <si>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</si>
  <si>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</si>
  <si>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</si>
  <si>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</si>
  <si>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</si>
  <si>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</si>
  <si>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</si>
  <si>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</si>
  <si>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</si>
  <si>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</si>
  <si>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</si>
  <si>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</si>
  <si>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</si>
  <si>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</si>
  <si>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</si>
  <si>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</si>
  <si>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</si>
  <si>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</si>
  <si>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</si>
  <si>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</si>
  <si>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</si>
  <si>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</si>
  <si>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</si>
  <si>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</si>
  <si>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</si>
  <si>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</si>
  <si>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</si>
  <si>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</si>
  <si>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</si>
  <si>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</si>
  <si>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</si>
  <si>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</si>
  <si>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</si>
  <si>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</si>
  <si>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</si>
  <si>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</si>
  <si>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</si>
  <si>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</si>
  <si>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</si>
  <si>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</si>
  <si>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</si>
  <si>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</si>
  <si>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</si>
  <si>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</si>
  <si>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</si>
  <si>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</si>
  <si>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</si>
  <si>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</si>
  <si>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</si>
  <si>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</si>
  <si>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</si>
  <si>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</si>
  <si>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</si>
  <si>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</si>
  <si>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</si>
  <si>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</si>
  <si>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</si>
  <si>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</si>
  <si>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</si>
  <si>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</si>
  <si>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</si>
  <si>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</si>
  <si>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</si>
  <si>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</si>
  <si>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</si>
  <si>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</si>
  <si>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</si>
  <si>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</si>
  <si>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</si>
  <si>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</si>
  <si>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</si>
  <si>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</si>
  <si>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</si>
  <si>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</si>
  <si>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</si>
  <si>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</si>
  <si>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</si>
  <si>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</si>
  <si>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</si>
  <si>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</si>
  <si>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</si>
  <si>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</si>
  <si>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</si>
  <si>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</si>
  <si>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</si>
  <si>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</si>
  <si>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</si>
  <si>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</si>
  <si>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</si>
  <si>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</si>
  <si>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</si>
  <si>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</si>
  <si>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</si>
  <si>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</si>
  <si>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</si>
  <si>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</si>
  <si>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</si>
  <si>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</si>
  <si>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</si>
  <si>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</si>
  <si>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</si>
  <si>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</si>
  <si>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</si>
  <si>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</si>
  <si>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</si>
  <si>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</si>
  <si>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</si>
  <si>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</si>
  <si>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</si>
  <si>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</si>
  <si>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</si>
  <si>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</si>
  <si>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</si>
  <si>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</si>
  <si>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</si>
  <si>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</si>
  <si>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</si>
  <si>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</si>
  <si>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</si>
  <si>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</si>
  <si>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</si>
  <si>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</si>
  <si>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</si>
  <si>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</si>
  <si>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</si>
  <si>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</si>
  <si>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</si>
  <si>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</si>
  <si>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</si>
  <si>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</si>
  <si>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</si>
  <si>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</si>
  <si>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</si>
  <si>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</si>
  <si>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</si>
  <si>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</si>
  <si>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</si>
  <si>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</si>
  <si>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</si>
  <si>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</si>
  <si>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</si>
  <si>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</si>
  <si>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</si>
  <si>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</si>
  <si>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</si>
  <si>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</si>
  <si>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</si>
  <si>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</si>
  <si>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</si>
  <si>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</si>
  <si>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</si>
  <si>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</si>
  <si>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</si>
  <si>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</si>
  <si>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</si>
  <si>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</si>
  <si>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</si>
  <si>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</si>
  <si>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</si>
  <si>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</si>
  <si>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</si>
  <si>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</si>
  <si>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</si>
  <si>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</si>
  <si>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</si>
  <si>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</si>
  <si>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</si>
  <si>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</si>
  <si>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</si>
  <si>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</si>
  <si>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</si>
  <si>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</si>
  <si>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</si>
  <si>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</si>
  <si>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</si>
  <si>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</si>
  <si>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</si>
  <si>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</si>
  <si>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</si>
  <si>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</si>
  <si>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</si>
  <si>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</si>
  <si>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</si>
  <si>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</si>
  <si>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</si>
  <si>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</si>
  <si>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</si>
  <si>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</si>
  <si>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</si>
  <si>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</si>
  <si>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</si>
  <si>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</si>
  <si>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</si>
  <si>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</si>
  <si>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</si>
  <si>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</si>
  <si>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</si>
  <si>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</si>
  <si>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</si>
  <si>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</si>
  <si>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</si>
  <si>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</si>
  <si>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</si>
  <si>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</si>
  <si>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</si>
  <si>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</si>
  <si>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</si>
  <si>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</si>
  <si>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</si>
  <si>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</si>
  <si>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</si>
  <si>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</si>
  <si>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</si>
  <si>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</si>
  <si>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</si>
  <si>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</si>
  <si>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</si>
  <si>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</si>
  <si>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</si>
  <si>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</si>
  <si>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</si>
  <si>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</si>
  <si>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</si>
  <si>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</si>
  <si>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</si>
  <si>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</si>
  <si>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</si>
  <si>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</si>
  <si>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</si>
  <si>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</si>
  <si>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</si>
  <si>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</si>
  <si>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</si>
  <si>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</si>
  <si>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</si>
  <si>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</si>
  <si>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</si>
  <si>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</si>
  <si>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</si>
  <si>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</si>
  <si>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</si>
  <si>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</si>
  <si>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</si>
  <si>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</si>
  <si>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</si>
  <si>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</si>
  <si>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</si>
  <si>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</si>
  <si>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</si>
  <si>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</si>
  <si>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</si>
  <si>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</si>
  <si>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</si>
  <si>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</si>
  <si>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</si>
  <si>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</si>
  <si>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</si>
  <si>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</si>
  <si>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</si>
  <si>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</si>
  <si>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</si>
  <si>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</si>
  <si>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</si>
  <si>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</si>
  <si>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</si>
  <si>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</si>
  <si>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</si>
  <si>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</si>
  <si>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</si>
  <si>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</si>
  <si>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</si>
  <si>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</si>
  <si>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</si>
  <si>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</si>
  <si>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</si>
  <si>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</si>
  <si>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</si>
  <si>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</si>
  <si>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</si>
  <si>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</si>
  <si>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</si>
  <si>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</si>
  <si>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</si>
  <si>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</si>
  <si>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</si>
  <si>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</si>
  <si>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</si>
  <si>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</si>
  <si>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</si>
  <si>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</si>
  <si>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</si>
  <si>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</si>
  <si>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</si>
  <si>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</si>
  <si>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</si>
  <si>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</si>
  <si>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</si>
  <si>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</si>
  <si>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</si>
  <si>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</si>
  <si>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</si>
  <si>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</si>
  <si>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</si>
  <si>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</si>
  <si>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</si>
  <si>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</si>
  <si>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</si>
  <si>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</si>
  <si>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</si>
  <si>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</si>
  <si>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</si>
  <si>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</si>
  <si>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</si>
  <si>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</si>
  <si>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</si>
  <si>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</si>
  <si>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</si>
  <si>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</si>
  <si>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</si>
  <si>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</si>
  <si>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</si>
  <si>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</si>
  <si>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</si>
  <si>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</si>
  <si>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</si>
  <si>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</si>
  <si>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</si>
  <si>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</si>
  <si>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</si>
  <si>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</si>
  <si>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</si>
  <si>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</si>
  <si>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</si>
  <si>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</si>
  <si>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</si>
  <si>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</si>
  <si>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</si>
  <si>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</si>
  <si>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</si>
  <si>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</si>
  <si>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</si>
  <si>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</si>
  <si>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</si>
  <si>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</si>
  <si>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</si>
  <si>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</si>
  <si>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</si>
  <si>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</si>
  <si>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</si>
  <si>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</si>
  <si>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</si>
  <si>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</si>
  <si>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</si>
  <si>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</si>
  <si>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</si>
  <si>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</si>
  <si>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</si>
  <si>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</si>
  <si>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</si>
  <si>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</si>
  <si>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</si>
  <si>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</si>
  <si>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</si>
  <si>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</si>
  <si>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</si>
  <si>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</si>
  <si>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</si>
  <si>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</si>
  <si>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</si>
  <si>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</si>
  <si>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</si>
  <si>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</si>
  <si>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</si>
  <si>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</si>
  <si>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</si>
  <si>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</si>
  <si>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</si>
  <si>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</si>
  <si>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</si>
  <si>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</si>
  <si>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</si>
  <si>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</si>
  <si>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</si>
  <si>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</si>
  <si>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</si>
  <si>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</si>
  <si>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</si>
  <si>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</si>
  <si>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</si>
  <si>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</si>
  <si>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</si>
  <si>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</si>
  <si>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</si>
  <si>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</si>
  <si>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</si>
  <si>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</si>
  <si>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</si>
  <si>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</si>
  <si>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</si>
  <si>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</si>
  <si>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</si>
  <si>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</si>
  <si>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</si>
  <si>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</si>
  <si>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</si>
  <si>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</si>
  <si>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</si>
  <si>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</si>
  <si>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</si>
  <si>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</si>
  <si>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</si>
  <si>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</si>
  <si>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</si>
  <si>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</si>
  <si>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</si>
  <si>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</si>
  <si>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</si>
  <si>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</si>
  <si>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</si>
  <si>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</si>
  <si>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</si>
  <si>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</si>
  <si>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</si>
  <si>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</si>
  <si>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</si>
  <si>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</si>
  <si>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</si>
  <si>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</si>
  <si>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</si>
  <si>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</si>
  <si>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</si>
  <si>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</si>
  <si>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</si>
  <si>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</si>
  <si>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</si>
  <si>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</si>
  <si>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</si>
  <si>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</si>
  <si>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</si>
  <si>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</si>
  <si>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</si>
  <si>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</si>
  <si>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</si>
  <si>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</si>
  <si>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</si>
  <si>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</si>
  <si>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</si>
  <si>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</si>
  <si>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</si>
  <si>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</si>
  <si>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</si>
  <si>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</si>
  <si>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</si>
  <si>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</si>
  <si>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</si>
  <si>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</si>
  <si>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</si>
  <si>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</si>
  <si>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</si>
  <si>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</si>
  <si>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</si>
  <si>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</si>
  <si>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</si>
  <si>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</si>
  <si>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</si>
  <si>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</si>
  <si>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</si>
  <si>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</si>
  <si>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</si>
  <si>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</si>
  <si>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</si>
  <si>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</si>
  <si>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</si>
  <si>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</si>
  <si>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</si>
  <si>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</si>
  <si>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</si>
  <si>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</si>
  <si>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</si>
  <si>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</si>
  <si>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</si>
  <si>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</si>
  <si>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</si>
  <si>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</si>
  <si>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</si>
  <si>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</si>
  <si>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</si>
  <si>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</si>
  <si>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</si>
  <si>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</si>
  <si>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</si>
  <si>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</si>
  <si>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</si>
  <si>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</si>
  <si>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</si>
  <si>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</si>
  <si>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</si>
  <si>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</si>
  <si>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</si>
  <si>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</si>
  <si>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</si>
  <si>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</si>
  <si>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</si>
  <si>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</si>
  <si>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</si>
  <si>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</si>
  <si>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</si>
  <si>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</si>
  <si>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</si>
  <si>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</si>
  <si>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</si>
  <si>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</si>
  <si>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</si>
  <si>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</si>
  <si>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</si>
  <si>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</si>
  <si>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</si>
  <si>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</si>
  <si>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</si>
  <si>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</si>
  <si>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</si>
  <si>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</si>
  <si>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</si>
  <si>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</si>
  <si>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</si>
  <si>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</si>
  <si>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</si>
  <si>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</si>
  <si>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</si>
  <si>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</si>
  <si>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</si>
  <si>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</si>
  <si>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</si>
  <si>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</si>
  <si>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</si>
  <si>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</si>
  <si>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</si>
  <si>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</si>
  <si>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</si>
  <si>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</si>
  <si>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</si>
  <si>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</si>
  <si>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</si>
  <si>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</si>
  <si>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</si>
  <si>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</si>
  <si>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</si>
  <si>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</si>
  <si>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</si>
  <si>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</si>
  <si>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</si>
  <si>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</si>
  <si>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</si>
  <si>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</si>
  <si>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</si>
  <si>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</si>
  <si>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</si>
  <si>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</si>
  <si>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</si>
  <si>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</si>
  <si>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</si>
  <si>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</si>
  <si>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</si>
  <si>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</si>
  <si>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</si>
  <si>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</si>
  <si>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</si>
  <si>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</si>
  <si>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</si>
  <si>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</si>
  <si>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</si>
  <si>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</si>
  <si>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</si>
  <si>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</si>
  <si>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</si>
  <si>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</si>
  <si>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</si>
  <si>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</si>
  <si>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</si>
  <si>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</si>
  <si>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</si>
  <si>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</si>
  <si>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</si>
  <si>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</si>
  <si>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</si>
  <si>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</si>
  <si>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</si>
  <si>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</si>
  <si>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</si>
  <si>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</si>
  <si>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</si>
  <si>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</si>
  <si>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</si>
  <si>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</si>
  <si>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</si>
  <si>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</si>
  <si>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</si>
  <si>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</si>
  <si>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</si>
  <si>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</si>
  <si>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</si>
  <si>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</si>
  <si>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</si>
  <si>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</si>
  <si>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</si>
  <si>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</si>
  <si>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</si>
  <si>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</si>
  <si>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</si>
  <si>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</si>
  <si>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</si>
  <si>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</si>
  <si>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</si>
  <si>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</si>
  <si>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</si>
  <si>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</si>
  <si>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</si>
  <si>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</si>
  <si>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</si>
  <si>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</si>
  <si>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</si>
  <si>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</si>
  <si>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</si>
  <si>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</si>
  <si>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</si>
  <si>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</si>
  <si>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</si>
  <si>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</si>
  <si>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</si>
  <si>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</si>
  <si>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</si>
  <si>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</si>
  <si>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</si>
  <si>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</si>
  <si>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</si>
  <si>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</si>
  <si>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</si>
  <si>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</si>
  <si>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</si>
  <si>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</si>
  <si>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</si>
  <si>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</si>
  <si>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</si>
  <si>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</si>
  <si>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</si>
  <si>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</si>
  <si>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</si>
  <si>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</si>
  <si>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</si>
  <si>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</si>
  <si>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</si>
  <si>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</si>
  <si>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</si>
  <si>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</si>
  <si>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</si>
  <si>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</si>
  <si>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</si>
  <si>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</si>
  <si>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</si>
  <si>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</si>
  <si>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</si>
  <si>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</si>
  <si>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</si>
  <si>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</si>
  <si>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</si>
  <si>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</si>
  <si>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</si>
  <si>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</si>
  <si>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</si>
  <si>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</si>
  <si>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</si>
  <si>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</si>
  <si>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</si>
  <si>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</si>
  <si>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</si>
  <si>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</si>
  <si>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</si>
  <si>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</si>
  <si>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</si>
  <si>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</si>
  <si>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</si>
  <si>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</si>
  <si>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</si>
  <si>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</si>
  <si>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</si>
  <si>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</si>
  <si>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</si>
  <si>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</si>
  <si>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</si>
  <si>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</si>
  <si>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</si>
  <si>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</si>
  <si>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</si>
  <si>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</si>
  <si>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</si>
  <si>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</si>
  <si>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</si>
  <si>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</si>
  <si>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</si>
  <si>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</si>
  <si>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</si>
  <si>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</si>
  <si>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</si>
  <si>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</si>
  <si>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</si>
  <si>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</si>
  <si>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</si>
  <si>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</si>
  <si>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</si>
  <si>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</si>
  <si>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</si>
  <si>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</si>
  <si>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</si>
  <si>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</si>
  <si>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</si>
  <si>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</si>
  <si>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</si>
  <si>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</si>
  <si>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</si>
  <si>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</si>
  <si>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</si>
  <si>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</si>
  <si>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</si>
  <si>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</si>
  <si>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</si>
  <si>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</si>
  <si>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</si>
  <si>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</si>
  <si>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</si>
  <si>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</si>
  <si>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</si>
  <si>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</si>
  <si>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</si>
  <si>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</si>
  <si>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</si>
  <si>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</si>
  <si>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</si>
  <si>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</si>
  <si>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</si>
  <si>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</si>
  <si>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</si>
  <si>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</si>
  <si>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</si>
  <si>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</si>
  <si>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</si>
  <si>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</si>
  <si>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</si>
  <si>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</si>
  <si>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</si>
  <si>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</si>
  <si>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</si>
  <si>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</si>
  <si>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</si>
  <si>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</si>
  <si>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</si>
  <si>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</si>
  <si>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</si>
  <si>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</si>
  <si>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</si>
  <si>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</si>
  <si>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</si>
  <si>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</si>
  <si>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</si>
  <si>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</si>
  <si>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</si>
  <si>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</si>
  <si>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</si>
  <si>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</si>
  <si>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</si>
  <si>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</si>
  <si>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</si>
  <si>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</si>
  <si>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</si>
  <si>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</si>
  <si>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</si>
  <si>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</si>
  <si>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</si>
  <si>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</si>
  <si>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</si>
  <si>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</si>
  <si>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</si>
  <si>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</si>
  <si>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</si>
  <si>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</si>
  <si>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</si>
  <si>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</si>
  <si>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</si>
  <si>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</si>
  <si>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</si>
  <si>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</si>
  <si>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</si>
  <si>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</si>
  <si>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</si>
  <si>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</si>
  <si>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</si>
  <si>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</si>
  <si>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</si>
  <si>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</si>
  <si>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</si>
  <si>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</si>
  <si>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</si>
  <si>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</si>
  <si>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</si>
  <si>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</si>
  <si>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</si>
  <si>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</si>
  <si>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</si>
  <si>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</si>
  <si>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</si>
  <si>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</si>
  <si>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</si>
  <si>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</si>
  <si>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</si>
  <si>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</si>
  <si>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</si>
  <si>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</si>
  <si>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</si>
  <si>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</si>
  <si>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</si>
  <si>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</si>
  <si>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</si>
  <si>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</si>
  <si>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</si>
  <si>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</si>
  <si>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</si>
  <si>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</si>
  <si>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</si>
  <si>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</si>
  <si>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</si>
  <si>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</si>
  <si>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</si>
  <si>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</si>
  <si>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</si>
  <si>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</si>
  <si>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</si>
  <si>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</si>
  <si>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</si>
  <si>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</si>
  <si>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</si>
  <si>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</si>
  <si>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</si>
  <si>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</si>
  <si>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</si>
  <si>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</si>
  <si>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</si>
  <si>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</si>
  <si>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</si>
  <si>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</si>
  <si>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</si>
  <si>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</si>
  <si>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</si>
  <si>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</si>
  <si>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</si>
  <si>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</si>
  <si>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</si>
  <si>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</si>
  <si>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</si>
  <si>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</si>
  <si>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</si>
  <si>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</si>
  <si>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</si>
  <si>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</si>
  <si>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</si>
  <si>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</si>
  <si>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</si>
  <si>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</si>
  <si>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</si>
  <si>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</si>
  <si>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</si>
  <si>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</si>
  <si>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</si>
  <si>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</si>
  <si>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</si>
  <si>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</si>
  <si>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</si>
  <si>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</si>
  <si>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</si>
  <si>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</si>
  <si>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</si>
  <si>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</si>
  <si>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</si>
  <si>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</si>
  <si>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</si>
  <si>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</si>
  <si>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</si>
  <si>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</si>
  <si>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</si>
  <si>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</si>
  <si>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</si>
  <si>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</si>
  <si>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</si>
  <si>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</si>
  <si>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</si>
  <si>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</si>
  <si>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</si>
  <si>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</si>
  <si>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</si>
  <si>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</si>
  <si>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</si>
  <si>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</si>
  <si>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</si>
  <si>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</si>
  <si>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</si>
  <si>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</si>
  <si>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</si>
  <si>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</si>
  <si>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</si>
  <si>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</si>
  <si>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</si>
  <si>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</si>
  <si>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</si>
  <si>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</si>
  <si>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</si>
  <si>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</si>
  <si>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</si>
  <si>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</si>
  <si>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</si>
  <si>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</si>
  <si>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</si>
  <si>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</si>
  <si>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</si>
  <si>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</si>
  <si>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</si>
  <si>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</si>
  <si>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</si>
  <si>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</si>
  <si>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</si>
  <si>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</si>
  <si>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</si>
  <si>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</si>
  <si>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</si>
  <si>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</si>
  <si>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</si>
  <si>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</si>
  <si>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</si>
  <si>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</si>
  <si>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</si>
  <si>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</si>
  <si>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</si>
  <si>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</si>
  <si>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</si>
  <si>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</si>
  <si>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</si>
  <si>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</si>
  <si>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</si>
  <si>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</si>
  <si>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</si>
  <si>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</si>
  <si>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</si>
  <si>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</si>
  <si>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</si>
  <si>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</si>
  <si>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</si>
  <si>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</si>
  <si>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</si>
  <si>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</si>
  <si>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</si>
  <si>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</si>
  <si>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</si>
  <si>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</si>
  <si>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</si>
  <si>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</si>
  <si>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</si>
  <si>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</si>
  <si>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</si>
  <si>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</si>
  <si>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</si>
  <si>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</si>
  <si>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</si>
  <si>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</si>
  <si>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</si>
  <si>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</si>
  <si>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</si>
  <si>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</si>
  <si>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</si>
  <si>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</si>
  <si>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</si>
  <si>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</si>
  <si>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</si>
  <si>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</si>
  <si>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</si>
  <si>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</si>
  <si>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</si>
  <si>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</si>
  <si>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</si>
  <si>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</si>
  <si>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</si>
  <si>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</si>
  <si>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</si>
  <si>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</si>
  <si>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</si>
  <si>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</si>
  <si>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</si>
  <si>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</si>
  <si>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</si>
  <si>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</si>
  <si>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</si>
  <si>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</si>
  <si>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</si>
  <si>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</si>
  <si>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</si>
  <si>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</si>
  <si>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</si>
  <si>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</si>
  <si>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</si>
  <si>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</si>
  <si>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</si>
  <si>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</si>
  <si>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</si>
  <si>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</si>
  <si>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</si>
  <si>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</si>
  <si>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</si>
  <si>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</si>
  <si>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</si>
  <si>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</si>
  <si>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</si>
  <si>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</si>
  <si>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</si>
  <si>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</si>
  <si>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</si>
  <si>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</si>
  <si>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</si>
  <si>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</si>
  <si>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</si>
  <si>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</si>
  <si>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</si>
  <si>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</si>
  <si>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</si>
  <si>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</si>
  <si>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</si>
  <si>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</si>
  <si>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</si>
  <si>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</si>
  <si>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</si>
  <si>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</si>
  <si>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</si>
  <si>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</si>
  <si>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</si>
  <si>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</si>
  <si>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</si>
  <si>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</si>
  <si>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</si>
  <si>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</si>
  <si>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</si>
  <si>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</si>
  <si>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</si>
  <si>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</si>
  <si>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</si>
  <si>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</si>
  <si>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</si>
  <si>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</si>
  <si>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</si>
  <si>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</si>
  <si>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</si>
  <si>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</si>
  <si>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</si>
  <si>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</si>
  <si>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</si>
  <si>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</si>
  <si>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</si>
  <si>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</si>
  <si>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</si>
  <si>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</si>
  <si>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</si>
  <si>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</si>
  <si>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</si>
  <si>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</si>
  <si>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</si>
  <si>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</si>
  <si>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</si>
  <si>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</si>
  <si>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</si>
  <si>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</si>
  <si>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</si>
  <si>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</si>
  <si>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</si>
  <si>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</si>
  <si>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</si>
  <si>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</si>
  <si>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</si>
  <si>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</si>
  <si>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</si>
  <si>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</si>
  <si>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</si>
  <si>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</si>
  <si>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</si>
  <si>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</si>
  <si>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</si>
  <si>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</si>
  <si>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</si>
  <si>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</si>
  <si>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</si>
  <si>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</si>
  <si>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</si>
  <si>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</si>
  <si>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</si>
  <si>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</si>
  <si>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</si>
  <si>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</si>
  <si>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</si>
  <si>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</si>
  <si>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</si>
  <si>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</si>
  <si>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</si>
  <si>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</si>
  <si>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</si>
  <si>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</si>
  <si>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</si>
  <si>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</si>
  <si>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</si>
  <si>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</si>
  <si>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</si>
  <si>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</si>
  <si>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</si>
  <si>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</si>
  <si>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</si>
  <si>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</si>
  <si>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</si>
  <si>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</si>
  <si>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</si>
  <si>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</si>
  <si>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</si>
  <si>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</si>
  <si>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</si>
  <si>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</si>
  <si>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</si>
  <si>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</si>
  <si>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</si>
  <si>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</si>
  <si>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</si>
  <si>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</si>
  <si>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</si>
  <si>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</si>
  <si>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</si>
  <si>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</si>
  <si>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</si>
  <si>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</si>
  <si>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</si>
  <si>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</si>
  <si>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</si>
  <si>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</si>
  <si>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</si>
  <si>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</si>
  <si>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</si>
  <si>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</si>
  <si>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</si>
  <si>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</si>
  <si>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</si>
  <si>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</si>
  <si>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</si>
  <si>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</si>
  <si>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</si>
  <si>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</si>
  <si>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</si>
  <si>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</si>
  <si>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</si>
  <si>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</si>
  <si>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</si>
  <si>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</si>
  <si>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</si>
  <si>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</si>
  <si>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</si>
  <si>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</si>
  <si>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</si>
  <si>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</si>
  <si>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</si>
  <si>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</si>
  <si>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</si>
  <si>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</si>
  <si>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</si>
  <si>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</si>
  <si>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</si>
  <si>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</si>
  <si>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</si>
  <si>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</si>
  <si>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</si>
  <si>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</si>
  <si>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</si>
  <si>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</si>
  <si>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</si>
  <si>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</si>
  <si>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</si>
  <si>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</si>
  <si>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</si>
  <si>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</si>
  <si>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</si>
  <si>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</si>
  <si>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</si>
  <si>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</si>
  <si>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</si>
  <si>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</si>
  <si>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</si>
  <si>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</si>
  <si>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</si>
  <si>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</si>
  <si>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</si>
  <si>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</si>
  <si>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</si>
  <si>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</si>
  <si>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</si>
  <si>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</si>
  <si>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</si>
  <si>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</si>
  <si>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</si>
  <si>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</si>
  <si>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</si>
  <si>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</si>
  <si>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</si>
  <si>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</si>
  <si>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</si>
  <si>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</si>
  <si>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</si>
  <si>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</si>
  <si>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</si>
  <si>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</si>
  <si>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</si>
  <si>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</si>
  <si>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</si>
  <si>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</si>
  <si>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</si>
  <si>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</si>
  <si>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</si>
  <si>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</si>
  <si>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</si>
  <si>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</si>
  <si>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</si>
  <si>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</si>
  <si>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</si>
  <si>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</si>
  <si>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</si>
  <si>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</si>
  <si>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</si>
  <si>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</si>
  <si>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</si>
  <si>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</si>
  <si>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</si>
  <si>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</si>
  <si>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</si>
  <si>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</si>
  <si>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</si>
  <si>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</si>
  <si>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</si>
  <si>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</si>
  <si>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</si>
  <si>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</si>
  <si>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</si>
  <si>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</si>
  <si>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</si>
  <si>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</si>
  <si>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</si>
  <si>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</si>
  <si>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</si>
  <si>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</si>
  <si>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</si>
  <si>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</si>
  <si>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</si>
  <si>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</si>
  <si>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</si>
  <si>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</si>
  <si>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</si>
  <si>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</si>
  <si>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</si>
  <si>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</si>
  <si>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</si>
  <si>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</si>
  <si>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</si>
  <si>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</si>
  <si>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</si>
  <si>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</si>
  <si>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</si>
  <si>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</si>
  <si>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</si>
  <si>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</si>
  <si>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</si>
  <si>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</si>
  <si>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</si>
  <si>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</si>
  <si>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</si>
  <si>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</si>
  <si>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</si>
  <si>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</si>
  <si>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</si>
  <si>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</si>
  <si>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</si>
  <si>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</si>
  <si>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</si>
  <si>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</si>
  <si>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</si>
  <si>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</si>
  <si>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</si>
  <si>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</si>
  <si>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</si>
  <si>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</si>
  <si>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</si>
  <si>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</si>
  <si>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</si>
  <si>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</si>
  <si>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</si>
  <si>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</si>
  <si>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</si>
  <si>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</si>
  <si>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</si>
  <si>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</si>
  <si>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</si>
  <si>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</si>
  <si>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</si>
  <si>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</si>
  <si>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</si>
  <si>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</si>
  <si>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</si>
  <si>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</si>
  <si>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</si>
  <si>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</si>
  <si>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</si>
  <si>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</si>
  <si>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</si>
  <si>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</si>
  <si>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</si>
  <si>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</si>
  <si>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</si>
  <si>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</si>
  <si>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</si>
  <si>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</si>
  <si>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</si>
  <si>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</si>
  <si>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</si>
  <si>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</si>
  <si>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</si>
  <si>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</si>
  <si>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</si>
  <si>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</si>
  <si>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</si>
  <si>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</si>
  <si>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</si>
  <si>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</si>
  <si>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</si>
  <si>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</si>
  <si>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</si>
  <si>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</si>
  <si>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</si>
  <si>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</si>
  <si>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</si>
  <si>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</si>
  <si>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</si>
  <si>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</si>
  <si>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</si>
  <si>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</si>
  <si>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</si>
  <si>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</si>
  <si>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</si>
  <si>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</si>
  <si>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</si>
  <si>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</si>
  <si>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</si>
  <si>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</si>
  <si>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</si>
  <si>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</si>
  <si>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</si>
  <si>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</si>
  <si>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</si>
  <si>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</si>
  <si>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</si>
  <si>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</si>
  <si>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</si>
  <si>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</si>
  <si>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</si>
  <si>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</si>
  <si>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</si>
  <si>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</si>
  <si>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</si>
  <si>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</si>
  <si>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</si>
  <si>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</si>
  <si>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</si>
  <si>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</si>
  <si>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</si>
  <si>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</si>
  <si>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</si>
  <si>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</si>
  <si>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</si>
  <si>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</si>
  <si>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</si>
  <si>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</si>
  <si>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</si>
  <si>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</si>
  <si>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</si>
  <si>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</si>
  <si>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</si>
  <si>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</si>
  <si>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</si>
  <si>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</si>
  <si>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</si>
  <si>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</si>
  <si>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</si>
  <si>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</si>
  <si>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</si>
  <si>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</si>
  <si>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</si>
  <si>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</si>
  <si>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</si>
  <si>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</si>
  <si>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</si>
  <si>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</si>
  <si>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</si>
  <si>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</si>
  <si>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</si>
  <si>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</si>
  <si>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</si>
  <si>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</si>
  <si>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</si>
  <si>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</si>
  <si>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</si>
  <si>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</si>
  <si>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</si>
  <si>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</si>
  <si>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</si>
  <si>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</si>
  <si>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</si>
  <si>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</si>
  <si>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</si>
  <si>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</si>
  <si>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</si>
  <si>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</si>
  <si>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</si>
  <si>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</si>
  <si>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</si>
  <si>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</si>
  <si>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</si>
  <si>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</si>
  <si>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</si>
  <si>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</si>
  <si>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</si>
  <si>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</si>
  <si>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</si>
  <si>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</si>
  <si>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</si>
  <si>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</si>
  <si>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</si>
  <si>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</si>
  <si>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</si>
  <si>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</si>
  <si>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</si>
  <si>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</si>
  <si>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</si>
  <si>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</si>
  <si>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</si>
  <si>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</si>
  <si>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</si>
  <si>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</si>
  <si>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</si>
  <si>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</si>
  <si>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</si>
  <si>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</si>
  <si>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</si>
  <si>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</si>
  <si>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</si>
  <si>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</si>
  <si>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</si>
  <si>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</si>
  <si>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</si>
  <si>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</si>
  <si>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</si>
  <si>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</si>
  <si>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</si>
  <si>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</si>
  <si>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</si>
  <si>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</si>
  <si>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</si>
  <si>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</si>
  <si>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</si>
  <si>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</si>
  <si>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</si>
  <si>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</si>
  <si>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</si>
  <si>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</si>
  <si>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</si>
  <si>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</si>
  <si>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</si>
  <si>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</si>
  <si>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</si>
  <si>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</si>
  <si>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</si>
  <si>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</si>
  <si>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</si>
  <si>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</si>
  <si>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</si>
  <si>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</si>
  <si>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</si>
  <si>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</si>
  <si>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</si>
  <si>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</si>
  <si>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</si>
  <si>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</si>
  <si>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</si>
  <si>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</si>
  <si>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</si>
  <si>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</si>
  <si>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</si>
  <si>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</si>
  <si>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</si>
  <si>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</si>
  <si>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</si>
  <si>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</si>
  <si>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</si>
  <si>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</si>
  <si>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</si>
  <si>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</si>
  <si>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</si>
  <si>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</si>
  <si>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</si>
  <si>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</si>
  <si>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</si>
  <si>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</si>
  <si>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</si>
  <si>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</si>
  <si>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</si>
  <si>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</si>
  <si>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</si>
  <si>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</si>
  <si>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</si>
  <si>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</si>
  <si>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</si>
  <si>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</si>
  <si>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</si>
  <si>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</si>
  <si>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</si>
  <si>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</si>
  <si>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</si>
  <si>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</si>
  <si>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</si>
  <si>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</si>
  <si>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</si>
  <si>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</si>
  <si>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</si>
  <si>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</si>
  <si>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</si>
  <si>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</si>
  <si>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</si>
  <si>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</si>
  <si>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</si>
  <si>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</si>
  <si>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</si>
  <si>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</si>
  <si>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</si>
  <si>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</si>
  <si>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</si>
  <si>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</si>
  <si>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</si>
  <si>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</si>
  <si>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</si>
  <si>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</si>
  <si>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</si>
  <si>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</si>
  <si>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</si>
  <si>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</si>
  <si>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</si>
  <si>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</si>
  <si>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</si>
  <si>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</si>
  <si>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</si>
  <si>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</si>
  <si>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</si>
  <si>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</si>
  <si>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</si>
  <si>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</si>
  <si>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</si>
  <si>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</si>
  <si>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</si>
  <si>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</si>
  <si>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</si>
  <si>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</si>
  <si>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</si>
  <si>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</si>
  <si>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</si>
  <si>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</si>
  <si>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</si>
  <si>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</si>
  <si>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</si>
  <si>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</si>
  <si>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</si>
  <si>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</si>
  <si>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</si>
  <si>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</si>
  <si>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</si>
  <si>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</si>
  <si>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</si>
  <si>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</si>
  <si>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</si>
  <si>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</si>
  <si>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</si>
  <si>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</si>
  <si>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</si>
  <si>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</si>
  <si>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</si>
  <si>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</si>
  <si>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</si>
  <si>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</si>
  <si>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</si>
  <si>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</si>
  <si>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</si>
  <si>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</si>
  <si>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</si>
  <si>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</si>
  <si>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</si>
  <si>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</si>
  <si>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</si>
  <si>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</si>
  <si>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</si>
  <si>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</si>
  <si>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</si>
  <si>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</si>
  <si>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</si>
  <si>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</si>
  <si>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</si>
  <si>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</si>
  <si>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</si>
  <si>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</si>
  <si>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</si>
  <si>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</si>
  <si>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</si>
  <si>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</si>
  <si>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</si>
  <si>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</si>
  <si>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</si>
  <si>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</si>
  <si>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</si>
  <si>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</si>
  <si>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</si>
  <si>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</si>
  <si>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</si>
  <si>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</si>
  <si>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</si>
  <si>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</si>
  <si>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</si>
  <si>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</si>
  <si>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</si>
  <si>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</si>
  <si>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</si>
  <si>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</si>
  <si>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</si>
  <si>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</si>
  <si>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</si>
  <si>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</si>
  <si>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</si>
  <si>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</si>
  <si>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</si>
  <si>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</si>
  <si>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</si>
  <si>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</si>
  <si>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</si>
  <si>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</si>
  <si>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</si>
  <si>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</si>
  <si>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</si>
  <si>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</si>
  <si>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</si>
  <si>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</si>
  <si>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</si>
  <si>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</si>
  <si>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</si>
  <si>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</si>
  <si>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</si>
  <si>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</si>
  <si>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</si>
  <si>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</si>
  <si>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</si>
  <si>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</si>
  <si>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</si>
  <si>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</si>
  <si>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</si>
  <si>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</si>
  <si>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</si>
  <si>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</si>
  <si>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</si>
  <si>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</si>
  <si>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</si>
  <si>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</si>
  <si>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</si>
  <si>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</si>
  <si>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</si>
  <si>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</si>
  <si>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</si>
  <si>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</si>
  <si>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</si>
  <si>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</si>
  <si>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</si>
  <si>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</si>
  <si>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</si>
  <si>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</si>
  <si>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</si>
  <si>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</si>
  <si>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</si>
  <si>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</si>
  <si>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</si>
  <si>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</si>
  <si>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</si>
  <si>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</si>
  <si>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</si>
  <si>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</si>
  <si>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</si>
  <si>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</si>
  <si>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</si>
  <si>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</si>
  <si>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</si>
  <si>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</si>
  <si>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</si>
  <si>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</si>
  <si>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</si>
  <si>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</si>
  <si>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</si>
  <si>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</si>
  <si>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</si>
  <si>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</si>
  <si>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</si>
  <si>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</si>
  <si>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</si>
  <si>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</si>
  <si>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</si>
  <si>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</si>
  <si>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</si>
  <si>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</si>
  <si>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</si>
  <si>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</si>
  <si>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</si>
  <si>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</si>
  <si>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</si>
  <si>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</si>
  <si>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</si>
  <si>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</si>
  <si>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</si>
  <si>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</si>
  <si>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</si>
  <si>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</si>
  <si>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</si>
  <si>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</si>
  <si>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</si>
  <si>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</si>
  <si>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</si>
  <si>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</si>
  <si>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</si>
  <si>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</si>
  <si>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</si>
  <si>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</si>
  <si>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</si>
  <si>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</si>
  <si>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</si>
  <si>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</si>
  <si>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</si>
  <si>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</si>
  <si>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</si>
  <si>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</si>
  <si>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</si>
  <si>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</si>
  <si>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</si>
  <si>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</si>
  <si>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</si>
  <si>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</si>
  <si>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</si>
  <si>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</si>
  <si>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</si>
  <si>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</si>
  <si>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</si>
  <si>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</si>
  <si>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</si>
  <si>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</si>
  <si>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</si>
  <si>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</si>
  <si>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</si>
  <si>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</si>
  <si>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</si>
  <si>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</si>
  <si>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</si>
  <si>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</si>
  <si>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</si>
  <si>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</si>
  <si>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</si>
  <si>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</si>
  <si>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</si>
  <si>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</si>
  <si>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</si>
  <si>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</si>
  <si>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</si>
  <si>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</si>
  <si>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</si>
  <si>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</si>
  <si>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</si>
  <si>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</si>
  <si>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</si>
  <si>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</si>
  <si>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</si>
  <si>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</si>
  <si>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</si>
  <si>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</si>
  <si>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</si>
  <si>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</si>
  <si>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</si>
  <si>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</si>
  <si>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</si>
  <si>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</si>
  <si>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</si>
  <si>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</si>
  <si>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</si>
  <si>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</si>
  <si>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</si>
  <si>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</si>
  <si>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</si>
  <si>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</si>
  <si>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</si>
  <si>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</si>
  <si>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</si>
  <si>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</si>
  <si>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</si>
  <si>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</si>
  <si>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</si>
  <si>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</si>
  <si>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</si>
  <si>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</si>
  <si>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</si>
  <si>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</si>
  <si>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</si>
  <si>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</si>
  <si>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</si>
  <si>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</si>
  <si>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</si>
  <si>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</si>
  <si>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</si>
  <si>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</si>
  <si>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</si>
  <si>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</si>
  <si>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</si>
  <si>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</si>
  <si>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</si>
  <si>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</si>
  <si>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</si>
  <si>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</si>
  <si>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</si>
  <si>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</si>
  <si>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</si>
  <si>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</si>
  <si>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</si>
  <si>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</si>
  <si>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</si>
  <si>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</si>
  <si>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</si>
  <si>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</si>
  <si>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</si>
  <si>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</si>
  <si>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</si>
  <si>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</si>
  <si>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</si>
  <si>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</si>
  <si>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</si>
  <si>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</si>
  <si>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</si>
  <si>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</si>
  <si>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</si>
  <si>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</si>
  <si>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</si>
  <si>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</si>
  <si>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</si>
  <si>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</si>
  <si>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</si>
  <si>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</si>
  <si>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</si>
  <si>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</si>
  <si>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</si>
  <si>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</si>
  <si>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</si>
  <si>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</si>
  <si>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</si>
  <si>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</si>
  <si>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</si>
  <si>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</si>
  <si>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</si>
  <si>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</si>
  <si>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</si>
  <si>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</si>
  <si>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</si>
  <si>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</si>
  <si>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</si>
  <si>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</si>
  <si>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</si>
  <si>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</si>
  <si>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</si>
  <si>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</si>
  <si>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</si>
  <si>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</si>
  <si>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</si>
  <si>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</si>
  <si>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</si>
  <si>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</si>
  <si>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</si>
  <si>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</si>
  <si>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</si>
  <si>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</si>
  <si>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</si>
  <si>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</si>
  <si>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</si>
  <si>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</si>
  <si>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</si>
  <si>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</si>
  <si>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</si>
  <si>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</si>
  <si>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</si>
  <si>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</si>
  <si>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</si>
  <si>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</si>
  <si>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</si>
  <si>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</si>
  <si>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</si>
  <si>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</si>
  <si>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</si>
  <si>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</si>
  <si>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</si>
  <si>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</si>
  <si>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</si>
  <si>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</si>
  <si>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</si>
  <si>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</si>
  <si>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</si>
  <si>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</si>
  <si>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</si>
  <si>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</si>
  <si>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</si>
  <si>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</si>
  <si>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</si>
  <si>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</si>
  <si>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</si>
  <si>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</si>
  <si>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</si>
  <si>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</si>
  <si>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</si>
  <si>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</si>
  <si>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</si>
  <si>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</si>
  <si>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</si>
  <si>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</si>
  <si>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</si>
  <si>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</si>
  <si>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</si>
  <si>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</si>
  <si>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</si>
  <si>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</si>
  <si>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</si>
  <si>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</si>
  <si>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</si>
  <si>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</si>
  <si>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</si>
  <si>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</si>
  <si>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</si>
  <si>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</si>
  <si>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</si>
  <si>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</si>
  <si>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</si>
  <si>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</si>
  <si>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</si>
  <si>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</si>
  <si>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</si>
  <si>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</si>
  <si>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</si>
  <si>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</si>
  <si>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</si>
  <si>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</si>
  <si>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</si>
  <si>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</si>
  <si>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</si>
  <si>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</si>
  <si>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</si>
  <si>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</si>
  <si>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</si>
  <si>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</si>
  <si>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</si>
  <si>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</si>
  <si>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</si>
  <si>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</si>
  <si>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</si>
  <si>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</si>
  <si>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</si>
  <si>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</si>
  <si>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</si>
  <si>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</si>
  <si>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</si>
  <si>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</si>
  <si>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</si>
  <si>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</si>
  <si>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</si>
  <si>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</si>
  <si>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</si>
  <si>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</si>
  <si>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</si>
  <si>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</si>
  <si>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</si>
  <si>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</si>
  <si>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</si>
  <si>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</si>
  <si>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</si>
  <si>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</si>
  <si>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</si>
  <si>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</si>
  <si>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</si>
  <si>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</si>
  <si>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</si>
  <si>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</si>
  <si>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</si>
  <si>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</si>
  <si>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</si>
  <si>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</si>
  <si>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</si>
  <si>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</si>
  <si>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</si>
  <si>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</si>
  <si>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</si>
  <si>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</si>
  <si>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</si>
  <si>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</si>
  <si>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</si>
  <si>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</si>
  <si>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</si>
  <si>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</si>
  <si>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</si>
  <si>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</si>
  <si>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</si>
  <si>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</si>
  <si>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</si>
  <si>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</si>
  <si>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</si>
  <si>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</si>
  <si>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</si>
  <si>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</si>
  <si>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</si>
  <si>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</si>
  <si>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</si>
  <si>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</si>
  <si>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</si>
  <si>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</si>
  <si>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</si>
  <si>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</si>
  <si>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</si>
  <si>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</si>
  <si>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</si>
  <si>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</si>
  <si>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</si>
  <si>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</si>
  <si>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</si>
  <si>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</si>
  <si>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</si>
  <si>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</si>
  <si>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</si>
  <si>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</si>
  <si>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</si>
  <si>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</si>
  <si>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</si>
  <si>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</si>
  <si>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</si>
  <si>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</si>
  <si>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</si>
  <si>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</si>
  <si>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</si>
  <si>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</si>
  <si>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</si>
  <si>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</si>
  <si>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</si>
  <si>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</si>
  <si>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</si>
  <si>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</si>
  <si>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</si>
  <si>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</si>
  <si>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</si>
  <si>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</si>
  <si>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</si>
  <si>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</si>
  <si>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</si>
  <si>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</si>
  <si>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</si>
  <si>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</si>
  <si>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</si>
  <si>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</si>
  <si>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</si>
  <si>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</si>
  <si>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</si>
  <si>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</si>
  <si>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</si>
  <si>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</si>
  <si>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</si>
  <si>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</si>
  <si>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</si>
  <si>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</si>
  <si>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</si>
  <si>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</si>
  <si>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</si>
  <si>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</si>
  <si>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</si>
  <si>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</si>
  <si>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</si>
  <si>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</si>
  <si>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</si>
  <si>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</si>
  <si>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</si>
  <si>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</si>
  <si>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</si>
  <si>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</si>
  <si>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</si>
  <si>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</si>
  <si>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</si>
  <si>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</si>
  <si>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</si>
  <si>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</si>
  <si>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</si>
  <si>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</si>
  <si>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</si>
  <si>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</si>
  <si>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</si>
  <si>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</si>
  <si>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</si>
  <si>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</si>
  <si>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</si>
  <si>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</si>
  <si>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</si>
  <si>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</si>
  <si>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</si>
  <si>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</si>
  <si>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</si>
  <si>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</si>
  <si>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</si>
  <si>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</si>
  <si>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</si>
  <si>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</si>
  <si>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</si>
  <si>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</si>
  <si>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</si>
  <si>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</si>
  <si>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</si>
  <si>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</si>
  <si>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</si>
  <si>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</si>
  <si>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</si>
  <si>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</si>
  <si>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</si>
  <si>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</si>
  <si>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</si>
  <si>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</si>
  <si>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</si>
  <si>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</si>
  <si>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</si>
  <si>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</si>
  <si>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</si>
  <si>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</si>
  <si>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</si>
  <si>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</si>
  <si>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</si>
  <si>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</si>
  <si>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</si>
  <si>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</si>
  <si>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</si>
  <si>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</si>
  <si>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</si>
  <si>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</si>
  <si>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</si>
  <si>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</si>
  <si>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</si>
  <si>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</si>
  <si>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</si>
  <si>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</si>
  <si>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</si>
  <si>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</si>
  <si>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</si>
  <si>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</si>
  <si>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</si>
  <si>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</si>
  <si>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</si>
  <si>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</si>
  <si>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</si>
  <si>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</si>
  <si>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</si>
  <si>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</si>
  <si>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</si>
  <si>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</si>
  <si>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</si>
  <si>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</si>
  <si>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</si>
  <si>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</si>
  <si>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</si>
  <si>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</si>
  <si>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</si>
  <si>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</si>
  <si>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</si>
  <si>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</si>
  <si>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</si>
  <si>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</si>
  <si>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</si>
  <si>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</si>
  <si>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</si>
  <si>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</si>
  <si>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</si>
  <si>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</si>
  <si>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</si>
  <si>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</si>
  <si>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</si>
  <si>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</si>
  <si>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</si>
  <si>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</si>
  <si>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</si>
  <si>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</si>
  <si>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</si>
  <si>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</si>
  <si>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</si>
  <si>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</si>
  <si>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</si>
  <si>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</si>
  <si>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</si>
  <si>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</si>
  <si>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</si>
  <si>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</si>
  <si>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</si>
  <si>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</si>
  <si>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</si>
  <si>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</si>
  <si>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</si>
  <si>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</si>
  <si>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</si>
  <si>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</si>
  <si>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</si>
  <si>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</si>
  <si>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</si>
  <si>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</si>
  <si>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</si>
  <si>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</si>
  <si>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</si>
  <si>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</si>
  <si>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</si>
  <si>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</si>
  <si>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</si>
  <si>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</si>
  <si>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</si>
  <si>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</si>
  <si>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</si>
  <si>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</si>
  <si>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</si>
  <si>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</si>
  <si>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</si>
  <si>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</si>
  <si>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</si>
  <si>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</si>
  <si>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</si>
  <si>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</si>
  <si>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</si>
  <si>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</si>
  <si>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</si>
  <si>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</si>
  <si>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</si>
  <si>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</si>
  <si>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</si>
  <si>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</si>
  <si>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</si>
  <si>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</si>
  <si>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</si>
  <si>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</si>
  <si>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</si>
  <si>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</si>
  <si>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</si>
  <si>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</si>
  <si>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</si>
  <si>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</si>
  <si>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</si>
  <si>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</si>
  <si>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</si>
  <si>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</si>
  <si>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</si>
  <si>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</si>
  <si>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</si>
  <si>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</si>
  <si>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</si>
  <si>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</si>
  <si>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</si>
  <si>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</si>
  <si>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</si>
  <si>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</si>
  <si>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</si>
  <si>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</si>
  <si>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</si>
  <si>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</si>
  <si>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</si>
  <si>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</si>
  <si>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</si>
  <si>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</si>
  <si>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</si>
  <si>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</si>
  <si>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</si>
  <si>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</si>
  <si>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</si>
  <si>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</si>
  <si>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</si>
  <si>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</si>
  <si>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</si>
  <si>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</si>
  <si>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</si>
  <si>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</si>
  <si>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</si>
  <si>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</si>
  <si>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</si>
  <si>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</si>
  <si>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</si>
  <si>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</si>
  <si>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</si>
  <si>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</si>
  <si>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</si>
  <si>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</si>
  <si>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</si>
  <si>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</si>
  <si>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</si>
  <si>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</si>
  <si>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</si>
  <si>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</si>
  <si>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</si>
  <si>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</si>
  <si>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</si>
  <si>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</si>
  <si>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</si>
  <si>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</si>
  <si>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</si>
  <si>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</si>
  <si>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</si>
  <si>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</si>
  <si>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</si>
  <si>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</si>
  <si>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</si>
  <si>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</si>
  <si>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</si>
  <si>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</si>
  <si>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</si>
  <si>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</si>
  <si>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</si>
  <si>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</si>
  <si>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</si>
  <si>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</si>
  <si>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</si>
  <si>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</si>
  <si>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</si>
  <si>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</si>
  <si>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</si>
  <si>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</si>
  <si>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</si>
  <si>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</si>
  <si>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</si>
  <si>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</si>
  <si>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</si>
  <si>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</si>
  <si>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</si>
  <si>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</si>
  <si>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</si>
  <si>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</si>
  <si>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</si>
  <si>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</si>
  <si>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</si>
  <si>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</si>
  <si>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</si>
  <si>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</si>
  <si>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</si>
  <si>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</si>
  <si>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</si>
  <si>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</si>
  <si>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</si>
  <si>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</si>
  <si>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</si>
  <si>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</si>
  <si>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</si>
  <si>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</si>
  <si>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</si>
  <si>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</si>
  <si>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</si>
  <si>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</si>
  <si>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</si>
  <si>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</si>
  <si>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</si>
  <si>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</si>
  <si>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</si>
  <si>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</si>
  <si>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</si>
  <si>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</si>
  <si>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</si>
  <si>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</si>
  <si>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</si>
  <si>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</si>
  <si>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</si>
  <si>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</si>
  <si>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</si>
  <si>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</si>
  <si>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</si>
  <si>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</si>
  <si>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</si>
  <si>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</si>
  <si>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</si>
  <si>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</si>
  <si>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</si>
  <si>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</si>
  <si>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</si>
  <si>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</si>
  <si>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</si>
  <si>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</si>
  <si>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</si>
  <si>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</si>
  <si>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</si>
  <si>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</si>
  <si>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</si>
  <si>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</si>
  <si>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</si>
  <si>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</si>
  <si>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</si>
  <si>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</si>
  <si>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</si>
  <si>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</si>
  <si>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</si>
  <si>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</si>
  <si>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</si>
  <si>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</si>
  <si>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</si>
  <si>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</si>
  <si>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</si>
  <si>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</si>
  <si>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</si>
  <si>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</si>
  <si>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</si>
  <si>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</si>
  <si>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</si>
  <si>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</si>
  <si>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</si>
  <si>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</si>
  <si>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</si>
  <si>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</si>
  <si>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</si>
  <si>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</si>
  <si>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</si>
  <si>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</si>
  <si>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</si>
  <si>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</si>
  <si>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</si>
  <si>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</si>
  <si>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</si>
  <si>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</si>
  <si>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</si>
  <si>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</si>
  <si>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</si>
  <si>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</si>
  <si>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</si>
  <si>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</si>
  <si>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</si>
  <si>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</si>
  <si>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</si>
  <si>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</si>
  <si>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</si>
  <si>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</si>
  <si>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</si>
  <si>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</si>
  <si>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</si>
  <si>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</si>
  <si>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</si>
  <si>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</si>
  <si>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</si>
  <si>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</si>
  <si>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</si>
  <si>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</si>
  <si>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</si>
  <si>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</si>
  <si>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</si>
  <si>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</si>
  <si>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</si>
  <si>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</si>
  <si>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</si>
  <si>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</si>
  <si>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</si>
  <si>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</si>
  <si>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</si>
  <si>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</si>
  <si>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</si>
  <si>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</si>
  <si>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</si>
  <si>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</si>
  <si>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</si>
  <si>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</si>
  <si>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</si>
  <si>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</si>
  <si>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</si>
  <si>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</si>
  <si>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</si>
  <si>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</si>
  <si>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</si>
  <si>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</si>
  <si>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</si>
  <si>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</si>
  <si>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</si>
  <si>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</si>
  <si>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</si>
  <si>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</si>
  <si>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</si>
  <si>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</si>
  <si>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</si>
  <si>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</si>
  <si>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</si>
  <si>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</si>
  <si>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</si>
  <si>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</si>
  <si>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</si>
  <si>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</si>
  <si>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</si>
  <si>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</si>
  <si>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</si>
  <si>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</si>
  <si>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</si>
  <si>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</si>
  <si>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</si>
  <si>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</si>
  <si>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</si>
  <si>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</si>
  <si>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</si>
  <si>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</si>
  <si>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</si>
  <si>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</si>
  <si>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</si>
  <si>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</si>
  <si>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</si>
  <si>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</si>
  <si>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</si>
  <si>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</si>
  <si>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</si>
  <si>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</si>
  <si>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</si>
  <si>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</si>
  <si>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</si>
  <si>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</si>
  <si>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</si>
  <si>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</si>
  <si>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</si>
  <si>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</si>
  <si>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</si>
  <si>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</si>
  <si>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</si>
  <si>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</si>
  <si>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</si>
  <si>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</si>
  <si>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</si>
  <si>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</si>
  <si>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</si>
  <si>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</si>
  <si>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</si>
  <si>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</si>
  <si>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</si>
  <si>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</si>
  <si>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</si>
  <si>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</si>
  <si>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</si>
  <si>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</si>
  <si>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</si>
  <si>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</si>
  <si>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</si>
  <si>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</si>
  <si>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</si>
  <si>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</si>
  <si>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</si>
  <si>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</si>
  <si>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</si>
  <si>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</si>
  <si>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</si>
  <si>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</si>
  <si>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</si>
  <si>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</si>
  <si>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</si>
  <si>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</si>
  <si>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</si>
  <si>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</si>
  <si>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</si>
  <si>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</si>
  <si>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</si>
  <si>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</si>
  <si>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</si>
  <si>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</si>
  <si>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</si>
  <si>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</si>
  <si>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</si>
  <si>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</si>
  <si>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</si>
  <si>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</si>
  <si>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</si>
  <si>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</si>
  <si>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</si>
  <si>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</si>
  <si>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</si>
  <si>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</si>
  <si>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</si>
  <si>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</si>
  <si>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</si>
  <si>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</si>
  <si>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</si>
  <si>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</si>
  <si>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</si>
  <si>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</si>
  <si>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</si>
  <si>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</si>
  <si>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</si>
  <si>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</si>
  <si>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</si>
  <si>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</si>
  <si>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</si>
  <si>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</si>
  <si>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</si>
  <si>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</si>
  <si>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</si>
  <si>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</si>
  <si>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</si>
  <si>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</si>
  <si>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</si>
  <si>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</si>
  <si>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</si>
  <si>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</si>
  <si>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</si>
  <si>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</si>
  <si>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</si>
  <si>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</si>
  <si>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</si>
  <si>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</si>
  <si>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</si>
  <si>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</si>
  <si>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</si>
  <si>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</si>
  <si>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</si>
  <si>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</si>
  <si>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</si>
  <si>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</si>
  <si>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</si>
  <si>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</si>
  <si>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</si>
  <si>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</si>
  <si>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</si>
  <si>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</si>
  <si>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</si>
  <si>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</si>
  <si>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</si>
  <si>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</si>
  <si>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</si>
  <si>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</si>
  <si>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</si>
  <si>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</si>
  <si>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</si>
  <si>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</si>
  <si>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</si>
  <si>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</si>
  <si>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</si>
  <si>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</si>
  <si>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</si>
  <si>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</si>
  <si>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</si>
  <si>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</si>
  <si>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</si>
  <si>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</si>
  <si>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</si>
  <si>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</si>
  <si>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</si>
  <si>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</si>
  <si>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</si>
  <si>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</si>
  <si>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</si>
  <si>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</si>
  <si>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</si>
  <si>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</si>
  <si>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</si>
  <si>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</si>
  <si>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</si>
  <si>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</si>
  <si>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</si>
  <si>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</si>
  <si>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</si>
  <si>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</si>
  <si>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</si>
  <si>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</si>
  <si>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</si>
  <si>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</si>
  <si>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</si>
  <si>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</si>
  <si>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</si>
  <si>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</si>
  <si>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</si>
  <si>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</si>
  <si>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</si>
  <si>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</si>
  <si>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</si>
  <si>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</si>
  <si>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</si>
  <si>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</si>
  <si>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</si>
  <si>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</si>
  <si>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</si>
  <si>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</si>
  <si>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</si>
  <si>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</si>
  <si>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</si>
  <si>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</si>
  <si>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</si>
  <si>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</si>
  <si>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</si>
  <si>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</si>
  <si>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</si>
  <si>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</si>
  <si>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</si>
  <si>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</si>
  <si>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</si>
  <si>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</si>
  <si>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</si>
  <si>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</si>
  <si>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</si>
  <si>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</si>
  <si>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</si>
  <si>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</si>
  <si>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</si>
  <si>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</si>
  <si>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</si>
  <si>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</si>
  <si>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</si>
  <si>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</si>
  <si>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</si>
  <si>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</si>
  <si>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</si>
  <si>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</si>
  <si>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</si>
  <si>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</si>
  <si>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</si>
  <si>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</si>
  <si>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</si>
  <si>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</si>
  <si>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</si>
  <si>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</si>
  <si>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</si>
  <si>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</si>
  <si>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</si>
  <si>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</si>
  <si>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</si>
  <si>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</si>
  <si>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</si>
  <si>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</si>
  <si>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</si>
  <si>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</si>
  <si>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</si>
  <si>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</si>
  <si>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</si>
  <si>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</si>
  <si>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</si>
  <si>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</si>
  <si>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</si>
  <si>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</si>
  <si>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</si>
  <si>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</si>
  <si>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</si>
  <si>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</si>
  <si>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</si>
  <si>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</si>
  <si>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</si>
  <si>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</si>
  <si>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</si>
  <si>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</si>
  <si>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</si>
  <si>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</si>
  <si>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</si>
  <si>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</si>
  <si>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</si>
  <si>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</si>
  <si>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</si>
  <si>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</si>
  <si>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</si>
  <si>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</si>
  <si>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</si>
  <si>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</si>
  <si>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</si>
  <si>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</si>
  <si>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</si>
  <si>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</si>
  <si>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</si>
  <si>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</si>
  <si>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</si>
  <si>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</si>
  <si>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</si>
  <si>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</si>
  <si>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</si>
  <si>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</si>
  <si>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</si>
  <si>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</si>
  <si>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</si>
  <si>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</si>
  <si>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</si>
  <si>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</si>
  <si>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</si>
  <si>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</si>
  <si>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</si>
  <si>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</si>
  <si>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</si>
  <si>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</si>
  <si>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</si>
  <si>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</si>
  <si>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</si>
  <si>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</si>
  <si>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</si>
  <si>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</si>
  <si>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</si>
  <si>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</si>
  <si>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</si>
  <si>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</si>
  <si>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</si>
  <si>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</si>
  <si>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</si>
  <si>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</si>
  <si>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</si>
  <si>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</si>
  <si>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</si>
  <si>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</si>
  <si>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</si>
  <si>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</si>
  <si>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</si>
  <si>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</si>
  <si>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</si>
  <si>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</si>
  <si>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</si>
  <si>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</si>
  <si>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</si>
  <si>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</si>
  <si>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</si>
  <si>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</si>
  <si>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</si>
  <si>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</si>
  <si>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</si>
  <si>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</si>
  <si>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</si>
  <si>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</si>
  <si>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</si>
  <si>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</si>
  <si>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</si>
  <si>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</si>
  <si>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</si>
  <si>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</si>
  <si>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</si>
  <si>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</si>
  <si>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</si>
  <si>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</si>
  <si>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</si>
  <si>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</si>
  <si>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</si>
  <si>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</si>
  <si>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</si>
  <si>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</si>
  <si>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</si>
  <si>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</si>
  <si>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</si>
  <si>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</si>
  <si>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</si>
  <si>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</si>
  <si>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</si>
  <si>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</si>
  <si>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</si>
  <si>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</si>
  <si>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</si>
  <si>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</si>
  <si>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</si>
  <si>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</si>
  <si>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</si>
  <si>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</si>
  <si>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</si>
  <si>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</si>
  <si>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</si>
  <si>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</si>
  <si>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</si>
  <si>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</si>
  <si>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</si>
  <si>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</si>
  <si>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</si>
  <si>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</si>
  <si>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</si>
  <si>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</si>
  <si>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</si>
  <si>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</si>
  <si>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</si>
  <si>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</si>
  <si>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</si>
  <si>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</si>
  <si>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</si>
  <si>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</si>
  <si>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</si>
  <si>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</si>
  <si>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</si>
  <si>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</si>
  <si>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</si>
  <si>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</si>
  <si>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</si>
  <si>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</si>
  <si>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</si>
  <si>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</si>
  <si>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</si>
  <si>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</si>
  <si>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</si>
  <si>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</si>
  <si>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</si>
  <si>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</si>
  <si>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</si>
  <si>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</si>
  <si>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</si>
  <si>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</si>
  <si>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</si>
  <si>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</si>
  <si>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</si>
  <si>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</si>
  <si>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</si>
  <si>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</si>
  <si>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</si>
  <si>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</si>
  <si>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</si>
  <si>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</si>
  <si>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</si>
  <si>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</si>
  <si>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</si>
  <si>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</si>
  <si>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</si>
  <si>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</si>
  <si>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</si>
  <si>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</si>
  <si>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</si>
  <si>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</si>
  <si>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</si>
  <si>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</si>
  <si>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</si>
  <si>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</si>
  <si>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</si>
  <si>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</si>
  <si>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</si>
  <si>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</si>
  <si>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</si>
  <si>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</si>
  <si>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</si>
  <si>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</si>
  <si>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</si>
  <si>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</si>
  <si>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</si>
  <si>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</si>
  <si>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</si>
  <si>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</si>
  <si>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</si>
  <si>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</si>
  <si>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</si>
  <si>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</si>
  <si>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</si>
  <si>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</si>
  <si>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</si>
  <si>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</si>
  <si>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</si>
  <si>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</si>
  <si>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</si>
  <si>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</si>
  <si>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</si>
  <si>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</si>
  <si>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</si>
  <si>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</si>
  <si>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</si>
  <si>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</si>
  <si>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</si>
  <si>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</si>
  <si>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</si>
  <si>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</si>
  <si>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</si>
  <si>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</si>
  <si>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</si>
  <si>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</si>
  <si>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</si>
  <si>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</si>
  <si>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</si>
  <si>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</si>
  <si>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</si>
  <si>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</si>
  <si>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</si>
  <si>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</si>
  <si>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</si>
  <si>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</si>
  <si>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</si>
  <si>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</si>
  <si>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</si>
  <si>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</si>
  <si>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</si>
  <si>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</si>
  <si>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</si>
  <si>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</si>
  <si>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</si>
  <si>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</si>
  <si>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</si>
  <si>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</si>
  <si>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</si>
  <si>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</si>
  <si>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</si>
  <si>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</si>
  <si>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</si>
  <si>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</si>
  <si>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</si>
  <si>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</si>
  <si>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</si>
  <si>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</si>
  <si>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</si>
  <si>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</si>
  <si>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</si>
  <si>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</si>
  <si>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</si>
  <si>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</si>
  <si>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</si>
  <si>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</si>
  <si>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</si>
  <si>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</si>
  <si>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</si>
  <si>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</si>
  <si>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</si>
  <si>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</si>
  <si>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</si>
  <si>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</si>
  <si>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</si>
  <si>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</si>
  <si>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</si>
  <si>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</si>
  <si>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</si>
  <si>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</si>
  <si>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</si>
  <si>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</si>
  <si>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</si>
  <si>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</si>
  <si>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</si>
  <si>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</si>
  <si>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</si>
  <si>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</si>
  <si>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</si>
  <si>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</si>
  <si>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</si>
  <si>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</si>
  <si>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</si>
  <si>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</si>
  <si>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</si>
  <si>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</si>
  <si>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</si>
  <si>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</si>
  <si>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</si>
  <si>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</si>
  <si>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</si>
  <si>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</si>
  <si>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</si>
  <si>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</si>
  <si>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</si>
  <si>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</si>
  <si>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</si>
  <si>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</si>
  <si>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</si>
  <si>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</si>
  <si>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</si>
  <si>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</si>
  <si>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</si>
  <si>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</si>
  <si>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</si>
  <si>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</si>
  <si>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</si>
  <si>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</si>
  <si>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</si>
  <si>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</si>
  <si>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</si>
  <si>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</si>
  <si>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</si>
  <si>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</si>
  <si>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</si>
  <si>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</si>
  <si>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</si>
  <si>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</si>
  <si>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</si>
  <si>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</si>
  <si>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</si>
  <si>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</si>
  <si>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</si>
  <si>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</si>
  <si>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</si>
  <si>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</si>
  <si>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</si>
  <si>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</si>
  <si>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</si>
  <si>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</si>
  <si>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</si>
  <si>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</si>
  <si>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</si>
  <si>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</si>
  <si>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</si>
  <si>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</si>
  <si>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</si>
  <si>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</si>
  <si>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</si>
  <si>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</si>
  <si>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</si>
  <si>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</si>
  <si>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</si>
  <si>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</si>
  <si>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</si>
  <si>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</si>
  <si>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</si>
  <si>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</si>
  <si>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</si>
  <si>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</si>
  <si>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</si>
  <si>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</si>
  <si>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</si>
  <si>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</si>
  <si>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</si>
  <si>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</si>
  <si>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</si>
  <si>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</si>
  <si>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</si>
  <si>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</si>
  <si>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</si>
  <si>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</si>
  <si>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</si>
  <si>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</si>
  <si>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</si>
  <si>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</si>
  <si>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</si>
  <si>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</si>
  <si>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</si>
  <si>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</si>
  <si>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</si>
  <si>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</si>
  <si>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</si>
  <si>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</si>
  <si>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</si>
  <si>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</si>
  <si>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</si>
  <si>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</si>
  <si>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</si>
  <si>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</si>
  <si>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</si>
  <si>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</si>
  <si>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</si>
  <si>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</si>
  <si>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</si>
  <si>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</si>
  <si>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</si>
  <si>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</si>
  <si>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</si>
  <si>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</si>
  <si>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</si>
  <si>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</si>
  <si>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</si>
  <si>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</si>
  <si>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</si>
  <si>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</si>
  <si>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</si>
  <si>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</si>
  <si>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</si>
  <si>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</si>
  <si>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</si>
  <si>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</si>
  <si>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</si>
  <si>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</si>
  <si>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</si>
  <si>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</si>
  <si>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</si>
  <si>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</si>
  <si>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</si>
  <si>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</si>
  <si>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</si>
  <si>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</si>
  <si>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</si>
  <si>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</si>
  <si>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</si>
  <si>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</si>
  <si>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</si>
  <si>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</si>
  <si>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</si>
  <si>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</si>
  <si>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</si>
  <si>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</si>
  <si>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</si>
  <si>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</si>
  <si>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</si>
  <si>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</si>
  <si>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</si>
  <si>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</si>
  <si>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</si>
  <si>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</si>
  <si>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</si>
  <si>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</si>
  <si>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</si>
  <si>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</si>
  <si>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</si>
  <si>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</si>
  <si>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</si>
  <si>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</si>
  <si>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</si>
  <si>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</si>
  <si>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</si>
  <si>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</si>
  <si>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</si>
  <si>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</si>
  <si>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</si>
  <si>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</si>
  <si>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</si>
  <si>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</si>
  <si>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</si>
  <si>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</si>
  <si>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</si>
  <si>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</si>
  <si>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</si>
  <si>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</si>
  <si>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</si>
  <si>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</si>
  <si>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</si>
  <si>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</si>
  <si>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</si>
  <si>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</si>
  <si>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</si>
  <si>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</si>
  <si>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</si>
  <si>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</si>
  <si>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</si>
  <si>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</si>
  <si>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</si>
  <si>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</si>
  <si>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</si>
  <si>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</si>
  <si>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</si>
  <si>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</si>
  <si>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</si>
  <si>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</si>
  <si>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</si>
  <si>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</si>
  <si>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</si>
  <si>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</si>
  <si>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</si>
  <si>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</si>
  <si>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</si>
  <si>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</si>
  <si>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</si>
  <si>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</si>
  <si>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</si>
  <si>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</si>
  <si>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</si>
  <si>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</si>
  <si>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</si>
  <si>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</si>
  <si>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</si>
  <si>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</si>
  <si>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</si>
  <si>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</si>
  <si>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</si>
  <si>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</si>
  <si>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</si>
  <si>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</si>
  <si>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</si>
  <si>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</si>
  <si>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</si>
  <si>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</si>
  <si>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</si>
  <si>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</si>
  <si>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</si>
  <si>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</si>
  <si>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</si>
  <si>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</si>
  <si>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</si>
  <si>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</si>
  <si>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</si>
  <si>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</si>
  <si>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</si>
  <si>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</si>
  <si>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</si>
  <si>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</si>
  <si>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</si>
  <si>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</si>
  <si>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</si>
  <si>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</si>
  <si>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</si>
  <si>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</si>
  <si>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</si>
  <si>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</si>
  <si>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</si>
  <si>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</si>
  <si>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</si>
  <si>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</si>
  <si>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</si>
  <si>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</si>
  <si>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</si>
  <si>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</si>
  <si>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</si>
  <si>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</si>
  <si>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</si>
  <si>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</si>
  <si>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</si>
  <si>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</si>
  <si>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</si>
  <si>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</si>
  <si>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</si>
  <si>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</si>
  <si>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</si>
  <si>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</si>
  <si>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</si>
  <si>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</si>
  <si>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</si>
  <si>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</si>
  <si>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</si>
  <si>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</si>
  <si>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</si>
  <si>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</si>
  <si>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</si>
  <si>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</si>
  <si>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</si>
  <si>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</si>
  <si>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</si>
  <si>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</si>
  <si>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</si>
  <si>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</si>
  <si>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</si>
  <si>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</si>
  <si>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</si>
  <si>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</si>
  <si>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</si>
  <si>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</si>
  <si>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</si>
  <si>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</si>
  <si>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</si>
  <si>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</si>
  <si>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</si>
  <si>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</si>
  <si>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</si>
  <si>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</si>
  <si>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</si>
  <si>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</si>
  <si>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</si>
  <si>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</si>
  <si>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</si>
  <si>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</si>
  <si>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</si>
  <si>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</si>
  <si>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</si>
  <si>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</si>
  <si>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</si>
  <si>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</si>
  <si>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</si>
  <si>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</si>
  <si>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</si>
  <si>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</si>
  <si>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</si>
  <si>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</si>
  <si>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</si>
  <si>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</si>
  <si>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</si>
  <si>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</si>
  <si>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</si>
  <si>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</si>
  <si>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</si>
  <si>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</si>
  <si>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</si>
  <si>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</si>
  <si>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</si>
  <si>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</si>
  <si>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</si>
  <si>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</si>
  <si>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</si>
  <si>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</si>
  <si>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</si>
  <si>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</si>
  <si>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</si>
  <si>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</si>
  <si>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</si>
  <si>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</si>
  <si>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</si>
  <si>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</si>
  <si>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</si>
  <si>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</si>
  <si>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</si>
  <si>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</si>
  <si>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</si>
  <si>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</si>
  <si>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</si>
  <si>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</si>
  <si>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</si>
  <si>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</si>
  <si>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</si>
  <si>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</si>
  <si>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</si>
  <si>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</si>
  <si>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</si>
  <si>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</si>
  <si>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</si>
  <si>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</si>
  <si>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</si>
  <si>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</si>
  <si>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</si>
  <si>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</si>
  <si>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</si>
  <si>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</si>
  <si>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</si>
  <si>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</si>
  <si>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</si>
  <si>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</si>
  <si>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</si>
  <si>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</si>
  <si>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</si>
  <si>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</si>
  <si>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</si>
  <si>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</si>
  <si>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</si>
  <si>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</si>
  <si>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</si>
  <si>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</si>
  <si>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</si>
  <si>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</si>
  <si>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</si>
  <si>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</si>
  <si>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</si>
  <si>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</si>
  <si>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</si>
  <si>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</si>
  <si>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</si>
  <si>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</si>
  <si>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</si>
  <si>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</si>
  <si>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</si>
  <si>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</si>
  <si>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</si>
  <si>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</si>
  <si>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</si>
  <si>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</si>
  <si>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</si>
  <si>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</si>
  <si>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</si>
  <si>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</si>
  <si>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</si>
  <si>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</si>
  <si>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</si>
  <si>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</si>
  <si>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</si>
  <si>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</si>
  <si>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</si>
  <si>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</si>
  <si>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</si>
  <si>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</si>
  <si>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</si>
  <si>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</si>
  <si>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</si>
  <si>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</si>
  <si>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</si>
  <si>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</si>
  <si>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</si>
  <si>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</si>
  <si>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</si>
  <si>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</si>
  <si>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</si>
  <si>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</si>
  <si>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</si>
  <si>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</si>
  <si>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</si>
  <si>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</si>
  <si>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</si>
  <si>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</si>
  <si>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</si>
  <si>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</si>
  <si>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</si>
  <si>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</si>
  <si>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</si>
  <si>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</si>
  <si>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</si>
  <si>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</si>
  <si>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</si>
  <si>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</si>
  <si>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</si>
  <si>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</si>
  <si>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</si>
  <si>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</si>
  <si>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</si>
  <si>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</si>
  <si>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</si>
  <si>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</si>
  <si>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</si>
  <si>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</si>
  <si>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</si>
  <si>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</si>
  <si>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</si>
  <si>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</si>
  <si>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</si>
  <si>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</si>
  <si>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</si>
  <si>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</si>
  <si>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</si>
  <si>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</si>
  <si>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</si>
  <si>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</si>
  <si>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</si>
  <si>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</si>
  <si>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</si>
  <si>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</si>
  <si>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</si>
  <si>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</si>
  <si>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</si>
  <si>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</si>
  <si>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</si>
  <si>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</si>
  <si>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</si>
  <si>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</si>
  <si>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</si>
  <si>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</si>
  <si>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</si>
  <si>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</si>
  <si>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</si>
  <si>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</si>
  <si>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</si>
  <si>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</si>
  <si>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</si>
  <si>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</si>
  <si>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</si>
  <si>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</si>
  <si>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</si>
  <si>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</si>
  <si>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</si>
  <si>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</si>
  <si>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</si>
  <si>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</si>
  <si>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</si>
  <si>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</si>
  <si>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</si>
  <si>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</si>
  <si>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</si>
  <si>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</si>
  <si>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</si>
  <si>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</si>
  <si>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</si>
  <si>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</si>
  <si>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</si>
  <si>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</si>
  <si>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</si>
  <si>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</si>
  <si>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</si>
  <si>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</si>
  <si>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</si>
  <si>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</si>
  <si>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</si>
  <si>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</si>
  <si>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</si>
  <si>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</si>
  <si>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</si>
  <si>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</si>
  <si>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</si>
  <si>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</si>
  <si>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</si>
  <si>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</si>
  <si>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</si>
  <si>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</si>
  <si>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</si>
  <si>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</si>
  <si>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</si>
  <si>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</si>
  <si>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</si>
  <si>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</si>
  <si>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</si>
  <si>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</si>
  <si>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</si>
  <si>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</si>
  <si>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</si>
  <si>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</si>
  <si>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</si>
  <si>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</si>
  <si>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</si>
  <si>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</si>
  <si>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</si>
  <si>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</si>
  <si>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</si>
  <si>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</si>
  <si>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</si>
  <si>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</si>
  <si>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</si>
  <si>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</si>
  <si>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</si>
  <si>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</si>
  <si>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</si>
  <si>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</si>
  <si>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</si>
  <si>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</si>
  <si>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</si>
  <si>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</si>
  <si>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</si>
  <si>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</si>
  <si>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</si>
  <si>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</si>
  <si>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</si>
  <si>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</si>
  <si>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</si>
  <si>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</si>
  <si>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</si>
  <si>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</si>
  <si>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</si>
  <si>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</si>
  <si>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</si>
  <si>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</si>
  <si>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</si>
  <si>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</si>
  <si>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</si>
  <si>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</si>
  <si>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</si>
  <si>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</si>
  <si>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</si>
  <si>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</si>
  <si>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</si>
  <si>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</si>
  <si>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</si>
  <si>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</si>
  <si>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</si>
  <si>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</si>
  <si>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</si>
  <si>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</si>
  <si>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</si>
  <si>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</si>
  <si>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</si>
  <si>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</si>
  <si>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</si>
  <si>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</si>
  <si>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</si>
  <si>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</si>
  <si>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</si>
  <si>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</si>
  <si>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</si>
  <si>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</si>
  <si>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</si>
  <si>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</si>
  <si>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</si>
  <si>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</si>
  <si>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</si>
  <si>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</si>
  <si>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</si>
  <si>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</si>
  <si>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</si>
  <si>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</si>
  <si>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</si>
  <si>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</si>
  <si>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</si>
  <si>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</si>
  <si>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</si>
  <si>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</si>
  <si>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</si>
  <si>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</si>
  <si>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</si>
  <si>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</si>
  <si>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</si>
  <si>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</si>
  <si>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</si>
  <si>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</si>
  <si>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</si>
  <si>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</si>
  <si>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</si>
  <si>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</si>
  <si>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</si>
  <si>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</si>
  <si>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</si>
  <si>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</si>
  <si>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</si>
  <si>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</si>
  <si>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</si>
  <si>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</si>
  <si>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</si>
  <si>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</si>
  <si>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</si>
  <si>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</si>
  <si>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</si>
  <si>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</si>
  <si>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</si>
  <si>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</si>
  <si>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</si>
  <si>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</si>
  <si>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</si>
  <si>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</si>
  <si>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</si>
  <si>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</si>
  <si>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</si>
  <si>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</si>
  <si>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</si>
  <si>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</si>
  <si>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</si>
  <si>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</si>
  <si>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</si>
  <si>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</si>
  <si>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</si>
  <si>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</si>
  <si>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</si>
  <si>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</si>
  <si>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</si>
  <si>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</si>
  <si>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</si>
  <si>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</si>
  <si>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</si>
  <si>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</si>
  <si>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</si>
  <si>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</si>
  <si>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</si>
  <si>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</si>
  <si>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</si>
  <si>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</si>
  <si>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</si>
  <si>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</si>
  <si>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</si>
  <si>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</si>
  <si>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</si>
  <si>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</si>
  <si>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</si>
  <si>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</si>
  <si>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</si>
  <si>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</si>
  <si>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</si>
  <si>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</si>
  <si>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</si>
  <si>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</si>
  <si>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</si>
  <si>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</si>
  <si>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</si>
  <si>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</si>
  <si>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</si>
  <si>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</si>
  <si>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</si>
  <si>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</si>
  <si>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</si>
  <si>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</si>
  <si>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</si>
  <si>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</si>
  <si>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</si>
  <si>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</si>
  <si>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</si>
  <si>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</si>
  <si>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</si>
  <si>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</si>
  <si>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</si>
  <si>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</si>
  <si>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</si>
  <si>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</si>
  <si>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</si>
  <si>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</si>
  <si>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</si>
  <si>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</si>
  <si>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</si>
  <si>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</si>
  <si>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</si>
  <si>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</si>
  <si>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</si>
  <si>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</si>
  <si>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</si>
  <si>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</si>
  <si>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</si>
  <si>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</si>
  <si>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</si>
  <si>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</si>
  <si>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</si>
  <si>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</si>
  <si>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</si>
  <si>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</si>
  <si>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</si>
  <si>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</si>
  <si>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</si>
  <si>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</si>
  <si>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</si>
  <si>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</si>
  <si>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</si>
  <si>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</si>
  <si>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</si>
  <si>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</si>
  <si>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</si>
  <si>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</si>
  <si>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</si>
  <si>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</si>
  <si>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</si>
  <si>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</si>
  <si>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</si>
  <si>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</si>
  <si>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</si>
  <si>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</si>
  <si>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</si>
  <si>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</si>
  <si>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</si>
  <si>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</si>
  <si>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</si>
  <si>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</si>
  <si>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</si>
  <si>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</si>
  <si>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</si>
  <si>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</si>
  <si>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</si>
  <si>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</si>
  <si>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</si>
  <si>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</si>
  <si>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</si>
  <si>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</si>
  <si>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</si>
  <si>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</si>
  <si>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</si>
  <si>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</si>
  <si>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</si>
  <si>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</si>
  <si>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</si>
  <si>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</si>
  <si>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</si>
  <si>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</si>
  <si>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</si>
  <si>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</si>
  <si>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</si>
  <si>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</si>
  <si>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</si>
  <si>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</si>
  <si>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</si>
  <si>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</si>
  <si>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</si>
  <si>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</si>
  <si>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</si>
  <si>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</si>
  <si>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</si>
  <si>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</si>
  <si>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</si>
  <si>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</si>
  <si>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</si>
  <si>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</si>
  <si>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</si>
  <si>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</si>
  <si>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</si>
  <si>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</si>
  <si>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</si>
  <si>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</si>
  <si>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</si>
  <si>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</si>
  <si>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</si>
  <si>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</si>
  <si>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</si>
  <si>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</si>
  <si>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</si>
  <si>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</si>
  <si>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</si>
  <si>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</si>
  <si>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</si>
  <si>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</si>
  <si>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</si>
  <si>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</si>
  <si>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</si>
  <si>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</si>
  <si>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</si>
  <si>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</si>
  <si>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</si>
  <si>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</si>
  <si>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</si>
  <si>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</si>
  <si>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</si>
  <si>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</si>
  <si>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</si>
  <si>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</si>
  <si>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</si>
  <si>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</si>
  <si>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</si>
  <si>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</si>
  <si>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</si>
  <si>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</si>
  <si>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</si>
  <si>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</si>
  <si>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</si>
  <si>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</si>
  <si>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</si>
  <si>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</si>
  <si>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</si>
  <si>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</si>
  <si>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</si>
  <si>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</si>
  <si>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</si>
  <si>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</si>
  <si>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</si>
  <si>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</si>
  <si>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</si>
  <si>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</si>
  <si>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</si>
  <si>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</si>
  <si>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</si>
  <si>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</si>
  <si>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</si>
  <si>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</si>
  <si>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</si>
  <si>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</si>
  <si>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</si>
  <si>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</si>
  <si>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</si>
  <si>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</si>
  <si>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</si>
  <si>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</si>
  <si>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</si>
  <si>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</si>
  <si>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</si>
  <si>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</si>
  <si>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</si>
  <si>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</si>
  <si>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</si>
  <si>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</si>
  <si>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</si>
  <si>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</si>
  <si>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</si>
  <si>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</si>
  <si>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</si>
  <si>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</si>
  <si>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</si>
  <si>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</si>
  <si>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</si>
  <si>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</si>
  <si>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</si>
  <si>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</si>
  <si>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</si>
  <si>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</si>
  <si>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</si>
  <si>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</si>
  <si>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</si>
  <si>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</si>
  <si>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</si>
  <si>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</si>
  <si>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</si>
  <si>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</si>
  <si>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</si>
  <si>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</si>
  <si>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</si>
  <si>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</si>
  <si>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</si>
  <si>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</si>
  <si>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</si>
  <si>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</si>
  <si>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</si>
  <si>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</si>
  <si>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</si>
  <si>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</si>
  <si>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</si>
  <si>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</si>
  <si>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</si>
  <si>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</si>
  <si>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</si>
  <si>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</si>
  <si>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</si>
  <si>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</si>
  <si>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</si>
  <si>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</si>
  <si>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</si>
  <si>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</si>
  <si>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</si>
  <si>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</si>
  <si>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</si>
  <si>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</si>
  <si>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</si>
  <si>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</si>
  <si>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</si>
  <si>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</si>
  <si>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</si>
  <si>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</si>
  <si>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</si>
  <si>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</si>
  <si>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</si>
  <si>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</si>
  <si>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</si>
  <si>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</si>
  <si>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</si>
  <si>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</si>
  <si>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</si>
  <si>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</si>
  <si>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</si>
  <si>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</si>
  <si>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</si>
  <si>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</si>
  <si>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</si>
  <si>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</si>
  <si>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</si>
  <si>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</si>
  <si>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</si>
  <si>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</si>
  <si>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</si>
  <si>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</si>
  <si>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</si>
  <si>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</si>
  <si>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</si>
  <si>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</si>
  <si>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</si>
  <si>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</si>
  <si>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</si>
  <si>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</si>
  <si>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</si>
  <si>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</si>
  <si>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</si>
  <si>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</si>
  <si>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</si>
  <si>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</si>
  <si>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</si>
  <si>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</si>
  <si>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</si>
  <si>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</si>
  <si>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</si>
  <si>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</si>
  <si>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</si>
  <si>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</si>
  <si>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</si>
  <si>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</si>
  <si>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</si>
  <si>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</si>
  <si>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</si>
  <si>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</si>
  <si>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</si>
  <si>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</si>
  <si>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</si>
  <si>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</si>
  <si>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</si>
  <si>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</si>
  <si>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</si>
  <si>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</si>
  <si>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</si>
  <si>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</si>
  <si>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</si>
  <si>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</si>
  <si>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</si>
  <si>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</si>
  <si>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</si>
  <si>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</si>
  <si>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</si>
  <si>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</si>
  <si>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</si>
  <si>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</si>
  <si>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</si>
  <si>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</si>
  <si>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</si>
  <si>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</si>
  <si>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</si>
  <si>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</si>
  <si>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</si>
  <si>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</si>
  <si>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</si>
  <si>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</si>
  <si>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</si>
  <si>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</si>
  <si>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</si>
  <si>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</si>
  <si>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</si>
  <si>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</si>
  <si>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</si>
  <si>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</si>
  <si>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</si>
  <si>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</si>
  <si>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</si>
  <si>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</si>
  <si>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</si>
  <si>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</si>
  <si>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</si>
  <si>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</si>
  <si>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</si>
  <si>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</si>
  <si>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</si>
  <si>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</si>
  <si>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</si>
  <si>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</si>
  <si>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</si>
  <si>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</si>
  <si>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</si>
  <si>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</si>
  <si>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</si>
  <si>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</si>
  <si>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</si>
  <si>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</si>
  <si>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</si>
  <si>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</si>
  <si>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</si>
  <si>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</si>
  <si>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</si>
  <si>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</si>
  <si>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</si>
  <si>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</si>
  <si>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</si>
  <si>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</si>
  <si>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</si>
  <si>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</si>
  <si>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</si>
  <si>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</si>
  <si>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</si>
  <si>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</si>
  <si>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</si>
  <si>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</si>
  <si>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</si>
  <si>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</si>
  <si>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</si>
  <si>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</si>
  <si>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</si>
  <si>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</si>
  <si>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</si>
  <si>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</si>
  <si>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</si>
  <si>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</si>
  <si>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</si>
  <si>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</si>
  <si>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</si>
  <si>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</si>
  <si>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</si>
  <si>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</si>
  <si>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</si>
  <si>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</si>
  <si>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</si>
  <si>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</si>
  <si>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</si>
  <si>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</si>
  <si>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</si>
  <si>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</si>
  <si>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</si>
  <si>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</si>
  <si>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</si>
  <si>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</si>
  <si>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</si>
  <si>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</si>
  <si>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</si>
  <si>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</si>
  <si>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</si>
  <si>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</si>
  <si>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</si>
  <si>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</si>
  <si>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</si>
  <si>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</si>
  <si>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</si>
  <si>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</si>
  <si>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</si>
  <si>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</si>
  <si>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</si>
  <si>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</si>
  <si>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</si>
  <si>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</si>
  <si>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</si>
  <si>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</si>
  <si>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</si>
  <si>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</si>
  <si>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</si>
  <si>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</si>
  <si>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</si>
  <si>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</si>
  <si>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</si>
  <si>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</si>
  <si>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</si>
  <si>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</si>
  <si>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</si>
  <si>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</si>
  <si>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</si>
  <si>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</si>
  <si>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</si>
  <si>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</si>
  <si>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</si>
  <si>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</si>
  <si>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</si>
  <si>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</si>
  <si>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</si>
  <si>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</si>
  <si>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</si>
  <si>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</si>
  <si>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</si>
  <si>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</si>
  <si>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</si>
  <si>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</si>
  <si>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</si>
  <si>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</si>
  <si>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</si>
  <si>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</si>
  <si>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</si>
  <si>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</si>
  <si>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</si>
  <si>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</si>
  <si>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</si>
  <si>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</si>
  <si>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</si>
  <si>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</si>
  <si>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</si>
  <si>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</si>
  <si>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</si>
  <si>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</si>
  <si>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</si>
  <si>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</si>
  <si>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</si>
  <si>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</si>
  <si>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</si>
  <si>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</si>
  <si>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</si>
  <si>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</si>
  <si>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</si>
  <si>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</si>
  <si>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</si>
  <si>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</si>
  <si>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</si>
  <si>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</si>
  <si>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</si>
  <si>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</si>
  <si>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</si>
  <si>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</si>
  <si>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</si>
  <si>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</si>
  <si>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</si>
  <si>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</si>
  <si>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</si>
  <si>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</si>
  <si>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</si>
  <si>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</si>
  <si>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</si>
  <si>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</si>
  <si>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</si>
  <si>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</si>
  <si>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</si>
  <si>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</si>
  <si>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</si>
  <si>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</si>
  <si>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</si>
  <si>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</si>
  <si>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</si>
  <si>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</si>
  <si>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</si>
  <si>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</si>
  <si>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</si>
  <si>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</si>
  <si>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</si>
  <si>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</si>
  <si>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</si>
  <si>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</si>
  <si>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</si>
  <si>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</si>
  <si>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</si>
  <si>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</si>
  <si>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</si>
  <si>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</si>
  <si>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</si>
  <si>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</si>
  <si>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</si>
  <si>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</si>
  <si>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</si>
  <si>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</si>
  <si>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</si>
  <si>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</si>
  <si>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</si>
  <si>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</si>
  <si>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</si>
  <si>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</si>
  <si>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</si>
  <si>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</si>
  <si>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</si>
  <si>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</si>
  <si>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</si>
  <si>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</si>
  <si>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</si>
  <si>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</si>
  <si>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</si>
  <si>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</si>
  <si>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</si>
  <si>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</si>
  <si>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</si>
  <si>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</si>
  <si>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</si>
  <si>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</si>
  <si>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</si>
  <si>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</si>
  <si>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</si>
  <si>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</si>
  <si>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</si>
  <si>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</si>
  <si>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</si>
  <si>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</si>
  <si>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</si>
  <si>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</si>
  <si>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</si>
  <si>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</si>
  <si>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</si>
  <si>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</si>
  <si>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</si>
  <si>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</si>
  <si>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</si>
  <si>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</si>
  <si>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</si>
  <si>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</si>
  <si>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</si>
  <si>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</si>
  <si>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</si>
  <si>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</si>
  <si>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</si>
  <si>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</si>
  <si>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</si>
  <si>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</si>
  <si>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</si>
  <si>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</si>
  <si>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</si>
  <si>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</si>
  <si>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</si>
  <si>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</si>
  <si>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</si>
  <si>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</si>
  <si>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</si>
  <si>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</si>
  <si>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</si>
  <si>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</si>
  <si>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</si>
  <si>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</si>
  <si>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</si>
  <si>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</si>
  <si>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</si>
  <si>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</si>
  <si>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</si>
  <si>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</si>
  <si>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</si>
  <si>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</si>
  <si>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</si>
  <si>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</si>
  <si>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</si>
  <si>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</si>
  <si>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</si>
  <si>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</si>
  <si>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</si>
  <si>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</si>
  <si>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</si>
  <si>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</si>
  <si>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</si>
  <si>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</si>
  <si>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</si>
  <si>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</si>
  <si>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</si>
  <si>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</si>
  <si>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</si>
  <si>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</si>
  <si>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</si>
  <si>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</si>
  <si>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</si>
  <si>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</si>
  <si>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</si>
  <si>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</si>
  <si>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</si>
  <si>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</si>
  <si>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</si>
  <si>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</si>
  <si>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</si>
  <si>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</si>
  <si>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</si>
  <si>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</si>
  <si>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</si>
  <si>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</si>
  <si>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</si>
  <si>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</si>
  <si>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</si>
  <si>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</si>
  <si>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</si>
  <si>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</si>
  <si>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</si>
  <si>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</si>
  <si>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</si>
  <si>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</si>
  <si>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</si>
  <si>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</si>
  <si>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</si>
  <si>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</si>
  <si>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</si>
  <si>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</si>
  <si>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</si>
  <si>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</si>
  <si>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</si>
  <si>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</si>
  <si>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</si>
  <si>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</si>
  <si>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</si>
  <si>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</si>
  <si>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</si>
  <si>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</si>
  <si>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</si>
  <si>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</si>
  <si>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</si>
  <si>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</si>
  <si>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</si>
  <si>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</si>
  <si>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</si>
  <si>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</si>
  <si>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</si>
  <si>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</si>
  <si>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</si>
  <si>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</si>
  <si>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</si>
  <si>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</si>
  <si>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</si>
  <si>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</si>
  <si>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</si>
  <si>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</si>
  <si>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</si>
  <si>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</si>
  <si>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</si>
  <si>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</si>
  <si>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</si>
  <si>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</si>
  <si>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</si>
  <si>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</si>
  <si>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</si>
  <si>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</si>
  <si>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</si>
  <si>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</si>
  <si>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</si>
  <si>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</si>
  <si>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</si>
  <si>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</si>
  <si>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</si>
  <si>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</si>
  <si>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</si>
  <si>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</si>
  <si>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</si>
  <si>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</si>
  <si>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</si>
  <si>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</si>
  <si>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</si>
  <si>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</si>
  <si>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</si>
  <si>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</si>
  <si>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</si>
  <si>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</si>
  <si>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</si>
  <si>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</si>
  <si>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</si>
  <si>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</si>
  <si>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</si>
  <si>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</si>
  <si>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</si>
  <si>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</si>
  <si>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</si>
  <si>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</si>
  <si>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</si>
  <si>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</si>
  <si>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</si>
  <si>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</si>
  <si>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</si>
  <si>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</si>
  <si>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</si>
  <si>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</si>
  <si>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</si>
  <si>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</si>
  <si>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</si>
  <si>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</si>
  <si>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</si>
  <si>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</si>
  <si>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</si>
  <si>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</si>
  <si>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</si>
  <si>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</si>
  <si>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</si>
  <si>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</si>
  <si>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</si>
  <si>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</si>
  <si>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</si>
  <si>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</si>
  <si>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</si>
  <si>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</si>
  <si>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</si>
  <si>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</si>
  <si>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</si>
  <si>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</si>
  <si>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</si>
  <si>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</si>
  <si>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</si>
  <si>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</si>
  <si>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</si>
  <si>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</si>
  <si>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</si>
  <si>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</si>
  <si>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</si>
  <si>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</si>
  <si>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</si>
  <si>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</si>
  <si>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</si>
  <si>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</si>
  <si>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</si>
  <si>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</si>
  <si>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</si>
  <si>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</si>
  <si>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</si>
  <si>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</si>
  <si>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</si>
  <si>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</si>
  <si>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</si>
  <si>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</si>
  <si>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</si>
  <si>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</si>
  <si>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</si>
  <si>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</si>
  <si>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</si>
  <si>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</si>
  <si>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</si>
  <si>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</si>
  <si>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</si>
  <si>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</si>
  <si>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</si>
  <si>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</si>
  <si>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</si>
  <si>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</si>
  <si>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</si>
  <si>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</si>
  <si>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</si>
  <si>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</si>
  <si>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</si>
  <si>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</si>
  <si>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</si>
  <si>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</si>
  <si>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</si>
  <si>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</si>
  <si>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</si>
  <si>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</si>
  <si>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</si>
  <si>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</si>
  <si>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</si>
  <si>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</si>
  <si>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</si>
  <si>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</si>
  <si>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</si>
  <si>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</si>
  <si>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</si>
  <si>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</si>
  <si>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</si>
  <si>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</si>
  <si>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</si>
  <si>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</si>
  <si>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</si>
  <si>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</si>
  <si>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</si>
  <si>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</si>
  <si>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</si>
  <si>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</si>
  <si>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</si>
  <si>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</si>
  <si>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</si>
  <si>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</si>
  <si>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</si>
  <si>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</si>
  <si>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</si>
  <si>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</si>
  <si>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</si>
  <si>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</si>
  <si>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</si>
  <si>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</si>
  <si>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</si>
  <si>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</si>
  <si>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</si>
  <si>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</si>
  <si>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</si>
  <si>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</si>
  <si>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</si>
  <si>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</si>
  <si>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</si>
  <si>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</si>
  <si>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</si>
  <si>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</si>
  <si>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</si>
  <si>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</si>
  <si>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</si>
  <si>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</si>
  <si>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</si>
  <si>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</si>
  <si>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</si>
  <si>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</si>
  <si>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</si>
  <si>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</si>
  <si>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</si>
  <si>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</si>
  <si>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</si>
  <si>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</si>
  <si>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</si>
  <si>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</si>
  <si>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</si>
  <si>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</si>
  <si>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</si>
  <si>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</si>
  <si>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</si>
  <si>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</si>
  <si>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</si>
  <si>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</si>
  <si>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</si>
  <si>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</si>
  <si>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</si>
  <si>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</si>
  <si>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</si>
  <si>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</si>
  <si>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</si>
  <si>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</si>
  <si>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</si>
  <si>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</si>
  <si>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</si>
  <si>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</si>
  <si>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</si>
  <si>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</si>
  <si>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</si>
  <si>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</si>
  <si>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</si>
  <si>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</si>
  <si>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</si>
  <si>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</si>
  <si>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</si>
  <si>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</si>
  <si>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</si>
  <si>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</si>
  <si>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</si>
  <si>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</si>
  <si>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</si>
  <si>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</si>
  <si>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</si>
  <si>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</si>
  <si>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</si>
  <si>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</si>
  <si>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</si>
  <si>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</si>
  <si>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</si>
  <si>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</si>
  <si>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</si>
  <si>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</si>
  <si>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</si>
  <si>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</si>
  <si>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</si>
  <si>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</si>
  <si>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</si>
  <si>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</si>
  <si>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</si>
  <si>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</si>
  <si>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</si>
  <si>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</si>
  <si>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</si>
  <si>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</si>
  <si>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</si>
  <si>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</si>
  <si>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</si>
  <si>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</si>
  <si>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</si>
  <si>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</si>
  <si>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</si>
  <si>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</si>
  <si>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</si>
  <si>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</si>
  <si>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</si>
  <si>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</si>
  <si>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</si>
  <si>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</si>
  <si>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</si>
  <si>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</si>
  <si>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</si>
  <si>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</si>
  <si>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</si>
  <si>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</si>
  <si>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</si>
  <si>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</si>
  <si>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</si>
  <si>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</si>
  <si>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</si>
  <si>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</si>
  <si>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</si>
  <si>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</si>
  <si>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</si>
  <si>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</si>
  <si>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</si>
  <si>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</si>
  <si>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</si>
  <si>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</si>
  <si>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</si>
  <si>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</si>
  <si>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</si>
  <si>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</si>
  <si>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</si>
  <si>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</si>
  <si>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</si>
  <si>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</si>
  <si>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</si>
  <si>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</si>
  <si>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</si>
  <si>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</si>
  <si>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</si>
  <si>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</si>
  <si>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</si>
  <si>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</si>
  <si>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</si>
  <si>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</si>
  <si>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</si>
  <si>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</si>
  <si>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</si>
  <si>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</si>
  <si>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</si>
  <si>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</si>
  <si>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</si>
  <si>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</si>
  <si>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</si>
  <si>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</si>
  <si>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</si>
  <si>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</si>
  <si>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</si>
  <si>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</si>
  <si>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</si>
  <si>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</si>
  <si>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</si>
  <si>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</si>
  <si>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</si>
  <si>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</si>
  <si>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</si>
  <si>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</si>
  <si>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</si>
  <si>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</si>
  <si>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</si>
  <si>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</si>
  <si>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</si>
  <si>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</si>
  <si>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</si>
  <si>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</si>
  <si>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</si>
  <si>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</si>
  <si>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</si>
  <si>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</si>
  <si>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</si>
  <si>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</si>
  <si>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</si>
  <si>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</si>
  <si>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</si>
  <si>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</si>
  <si>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</si>
  <si>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</si>
  <si>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</si>
  <si>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</si>
  <si>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</si>
  <si>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</si>
  <si>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</si>
  <si>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</si>
  <si>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</si>
  <si>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</si>
  <si>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</si>
  <si>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</si>
  <si>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</si>
  <si>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</si>
  <si>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</si>
  <si>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</si>
  <si>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</si>
  <si>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</si>
  <si>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</si>
  <si>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</si>
  <si>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</si>
  <si>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</si>
  <si>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</si>
  <si>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</si>
  <si>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</si>
  <si>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</si>
  <si>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</si>
  <si>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</si>
  <si>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</si>
  <si>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</si>
  <si>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</si>
  <si>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</si>
  <si>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</si>
  <si>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</si>
  <si>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</si>
  <si>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</si>
  <si>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</si>
  <si>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</si>
  <si>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</si>
  <si>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</si>
  <si>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</si>
  <si>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</si>
  <si>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</si>
  <si>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</si>
  <si>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</si>
  <si>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</si>
  <si>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</si>
  <si>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</si>
  <si>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</si>
  <si>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</si>
  <si>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</si>
  <si>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</si>
  <si>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</si>
  <si>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</si>
  <si>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</si>
  <si>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</si>
  <si>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</si>
  <si>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</si>
  <si>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</si>
  <si>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</si>
  <si>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</si>
  <si>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</si>
  <si>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</si>
  <si>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</si>
  <si>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</si>
  <si>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</si>
  <si>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</si>
  <si>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</si>
  <si>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</si>
  <si>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</si>
  <si>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</si>
  <si>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</si>
  <si>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</si>
  <si>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</si>
  <si>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</si>
  <si>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</si>
  <si>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</si>
  <si>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</si>
  <si>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</si>
  <si>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</si>
  <si>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</si>
  <si>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</si>
  <si>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</si>
  <si>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</si>
  <si>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</si>
  <si>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</si>
  <si>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</si>
  <si>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</si>
  <si>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</si>
  <si>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</si>
  <si>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</si>
  <si>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</si>
  <si>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</si>
  <si>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</si>
  <si>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</si>
  <si>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</si>
  <si>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</si>
  <si>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</si>
  <si>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</si>
  <si>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</si>
  <si>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</si>
  <si>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</si>
  <si>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</si>
  <si>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</si>
  <si>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</si>
  <si>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</si>
  <si>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</si>
  <si>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</si>
  <si>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</si>
  <si>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</si>
  <si>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</si>
  <si>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</si>
  <si>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</si>
  <si>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</si>
  <si>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</si>
  <si>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</si>
  <si>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</si>
  <si>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</si>
  <si>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</si>
  <si>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</si>
  <si>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</si>
  <si>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</si>
  <si>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</si>
  <si>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</si>
  <si>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</si>
  <si>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</si>
  <si>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</si>
  <si>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</si>
  <si>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</si>
  <si>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</si>
  <si>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</si>
  <si>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</si>
  <si>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</si>
  <si>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</si>
  <si>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</si>
  <si>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</si>
  <si>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</si>
  <si>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</si>
  <si>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</si>
  <si>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</si>
  <si>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</si>
  <si>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</si>
  <si>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</si>
  <si>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</si>
  <si>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</si>
  <si>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</si>
  <si>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</si>
  <si>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</si>
  <si>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</si>
  <si>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</si>
  <si>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</si>
  <si>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</si>
  <si>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</si>
  <si>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</si>
  <si>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</si>
  <si>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</si>
  <si>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</si>
  <si>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</si>
  <si>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</si>
  <si>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</si>
  <si>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</si>
  <si>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</si>
  <si>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</si>
  <si>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</si>
  <si>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</si>
  <si>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</si>
  <si>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</si>
  <si>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</si>
  <si>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</si>
  <si>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</si>
  <si>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</si>
  <si>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</si>
  <si>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</si>
  <si>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</si>
  <si>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</si>
  <si>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</si>
  <si>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</si>
  <si>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</si>
  <si>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</si>
  <si>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</si>
  <si>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</si>
  <si>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</si>
  <si>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</si>
  <si>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</si>
  <si>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</si>
  <si>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</si>
  <si>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</si>
  <si>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</si>
  <si>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</si>
  <si>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</si>
  <si>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</si>
  <si>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</si>
  <si>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</si>
  <si>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</si>
  <si>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</si>
  <si>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</si>
  <si>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</si>
  <si>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</si>
  <si>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</si>
  <si>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</si>
  <si>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</si>
  <si>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</si>
  <si>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</si>
  <si>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</si>
  <si>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</si>
  <si>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</si>
  <si>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</si>
  <si>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</si>
  <si>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</si>
  <si>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</si>
  <si>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</si>
  <si>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</si>
  <si>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</si>
  <si>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</si>
  <si>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</si>
  <si>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</si>
  <si>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</si>
  <si>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</si>
  <si>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</si>
  <si>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</si>
  <si>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</si>
  <si>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</si>
  <si>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</si>
  <si>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</si>
  <si>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</si>
  <si>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</si>
  <si>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</si>
  <si>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</si>
  <si>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</si>
  <si>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</si>
  <si>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</si>
  <si>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</si>
  <si>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</si>
  <si>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</si>
  <si>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</si>
  <si>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</si>
  <si>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</si>
  <si>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</si>
  <si>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</si>
  <si>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</si>
  <si>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</si>
  <si>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</si>
  <si>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</si>
  <si>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</si>
  <si>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</si>
  <si>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</si>
  <si>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</si>
  <si>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</si>
  <si>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</si>
  <si>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</si>
  <si>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</si>
  <si>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</si>
  <si>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</si>
  <si>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</si>
  <si>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</si>
  <si>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</si>
  <si>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</si>
  <si>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</si>
  <si>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</si>
  <si>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</si>
  <si>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</si>
  <si>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</si>
  <si>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</si>
  <si>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</si>
  <si>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</si>
  <si>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</si>
  <si>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</si>
  <si>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</si>
  <si>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</si>
  <si>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</si>
  <si>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</si>
  <si>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</si>
  <si>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</si>
  <si>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</si>
  <si>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</si>
  <si>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</si>
  <si>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</si>
  <si>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</si>
  <si>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</si>
  <si>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</si>
  <si>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</si>
  <si>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</si>
  <si>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</si>
  <si>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</si>
  <si>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</si>
  <si>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</si>
  <si>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</si>
  <si>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</si>
  <si>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</si>
  <si>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</si>
  <si>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</si>
  <si>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</si>
  <si>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</si>
  <si>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</si>
  <si>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</si>
  <si>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</si>
  <si>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</si>
  <si>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</si>
  <si>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</si>
  <si>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</si>
  <si>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</si>
  <si>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</si>
  <si>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</si>
  <si>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</si>
  <si>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</si>
  <si>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</si>
  <si>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</si>
  <si>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</si>
  <si>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</si>
  <si>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</si>
  <si>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</si>
  <si>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</si>
  <si>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</si>
  <si>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</si>
  <si>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</si>
  <si>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</si>
  <si>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</si>
  <si>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</si>
  <si>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</si>
  <si>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</si>
  <si>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</si>
  <si>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</si>
  <si>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</si>
  <si>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</si>
  <si>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</si>
  <si>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</si>
  <si>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</si>
  <si>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</si>
  <si>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</si>
  <si>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</si>
  <si>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</si>
  <si>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</si>
  <si>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</si>
  <si>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</si>
  <si>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</si>
  <si>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</si>
  <si>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</si>
  <si>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</si>
  <si>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</si>
  <si>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</si>
  <si>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</si>
  <si>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</si>
  <si>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</si>
  <si>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</si>
  <si>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</si>
  <si>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</si>
  <si>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</si>
  <si>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</si>
  <si>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</si>
  <si>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</si>
  <si>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</si>
  <si>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</si>
  <si>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</si>
  <si>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</si>
  <si>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</si>
  <si>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</si>
  <si>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</si>
  <si>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</si>
  <si>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</si>
  <si>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</si>
  <si>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</si>
  <si>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</si>
  <si>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</si>
  <si>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</si>
  <si>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</si>
  <si>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</si>
  <si>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</si>
  <si>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</si>
  <si>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</si>
  <si>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</si>
  <si>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</si>
  <si>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</si>
  <si>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</si>
  <si>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</si>
  <si>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</si>
  <si>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</si>
  <si>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</si>
  <si>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</si>
  <si>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</si>
  <si>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</si>
  <si>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</si>
  <si>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</si>
  <si>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</si>
  <si>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</si>
  <si>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</si>
  <si>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</si>
  <si>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</si>
  <si>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</si>
  <si>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</si>
  <si>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</si>
  <si>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</si>
  <si>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</si>
  <si>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</si>
  <si>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</si>
  <si>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</si>
  <si>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</si>
  <si>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</si>
  <si>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</si>
  <si>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</si>
  <si>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</si>
  <si>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</si>
  <si>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</si>
  <si>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</si>
  <si>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</si>
  <si>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</si>
  <si>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</si>
  <si>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</si>
  <si>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</si>
  <si>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</si>
  <si>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</si>
  <si>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</si>
  <si>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</si>
  <si>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</si>
  <si>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</si>
  <si>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</si>
  <si>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</si>
  <si>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</si>
  <si>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</si>
  <si>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</si>
  <si>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</si>
  <si>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</si>
  <si>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</si>
  <si>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</si>
  <si>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</si>
  <si>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</si>
  <si>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</si>
  <si>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</si>
  <si>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</si>
  <si>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</si>
  <si>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</si>
  <si>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</si>
  <si>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</si>
  <si>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</si>
  <si>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</si>
  <si>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</si>
  <si>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</si>
  <si>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</si>
  <si>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</si>
  <si>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</si>
  <si>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</si>
  <si>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</si>
  <si>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</si>
  <si>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</si>
  <si>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</si>
  <si>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</si>
  <si>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</si>
  <si>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</si>
  <si>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</si>
  <si>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</si>
  <si>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</si>
  <si>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</si>
  <si>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</si>
  <si>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</si>
  <si>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</si>
  <si>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</si>
  <si>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</si>
  <si>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</si>
  <si>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</si>
  <si>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</si>
  <si>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</si>
  <si>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</si>
  <si>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</si>
  <si>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</si>
  <si>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</si>
  <si>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</si>
  <si>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</si>
  <si>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</si>
  <si>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</si>
  <si>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</si>
  <si>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</si>
  <si>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</si>
  <si>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</si>
  <si>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</si>
  <si>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</si>
  <si>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</si>
  <si>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</si>
  <si>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</si>
  <si>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</si>
  <si>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</si>
  <si>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</si>
  <si>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</si>
  <si>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</si>
  <si>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</si>
  <si>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</si>
  <si>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</si>
  <si>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</si>
  <si>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</si>
  <si>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</si>
  <si>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</si>
  <si>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</si>
  <si>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</si>
  <si>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</si>
  <si>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</si>
  <si>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</si>
  <si>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</si>
  <si>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</si>
  <si>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</si>
  <si>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</si>
  <si>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</si>
  <si>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</si>
  <si>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</si>
  <si>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</si>
  <si>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</si>
  <si>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</si>
  <si>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</si>
  <si>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</si>
  <si>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</si>
  <si>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</si>
  <si>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</si>
  <si>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</si>
  <si>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</si>
  <si>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</si>
  <si>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</si>
  <si>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</si>
  <si>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</si>
  <si>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</si>
  <si>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</si>
  <si>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</si>
  <si>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</si>
  <si>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</si>
  <si>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</si>
  <si>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</si>
  <si>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</si>
  <si>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</si>
  <si>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</si>
  <si>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</si>
  <si>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</si>
  <si>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</si>
  <si>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</si>
  <si>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</si>
  <si>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</si>
  <si>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</si>
  <si>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</si>
  <si>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</si>
  <si>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</si>
  <si>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</si>
  <si>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</si>
  <si>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</si>
  <si>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</si>
  <si>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</si>
  <si>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</si>
  <si>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</si>
  <si>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</si>
  <si>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</si>
  <si>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</si>
  <si>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</si>
  <si>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</si>
  <si>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</si>
  <si>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</si>
  <si>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</si>
  <si>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</si>
  <si>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</si>
  <si>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</si>
  <si>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</si>
  <si>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</si>
  <si>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</si>
  <si>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</si>
  <si>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</si>
  <si>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</si>
  <si>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</si>
  <si>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</si>
  <si>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</si>
  <si>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</si>
  <si>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</si>
  <si>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</si>
  <si>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</si>
  <si>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</si>
  <si>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</si>
  <si>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</si>
  <si>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</si>
  <si>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</si>
  <si>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</si>
  <si>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</si>
  <si>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</si>
  <si>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</si>
  <si>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</si>
  <si>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</si>
  <si>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</si>
  <si>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</si>
  <si>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</si>
  <si>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</si>
  <si>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</si>
  <si>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</si>
  <si>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</si>
  <si>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</si>
  <si>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</si>
  <si>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</si>
  <si>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</si>
  <si>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</si>
  <si>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</si>
  <si>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</si>
  <si>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</si>
  <si>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</si>
  <si>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</si>
  <si>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</si>
  <si>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</si>
  <si>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</si>
  <si>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</si>
  <si>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</si>
  <si>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</si>
  <si>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</si>
  <si>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</si>
  <si>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</si>
  <si>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</si>
  <si>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</si>
  <si>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</si>
  <si>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</si>
  <si>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</si>
  <si>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</si>
  <si>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</si>
  <si>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</si>
  <si>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</si>
  <si>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</si>
  <si>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</si>
  <si>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</si>
  <si>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</si>
  <si>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</si>
  <si>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</si>
  <si>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</si>
  <si>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</si>
  <si>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</si>
  <si>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</si>
  <si>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</si>
  <si>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</si>
  <si>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</si>
  <si>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</si>
  <si>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</si>
  <si>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</si>
  <si>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</si>
  <si>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</si>
  <si>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</si>
  <si>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</si>
  <si>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</si>
  <si>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</si>
  <si>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</si>
  <si>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</si>
  <si>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</si>
  <si>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</si>
  <si>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</si>
  <si>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</si>
  <si>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</si>
  <si>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</si>
  <si>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</si>
  <si>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</si>
  <si>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</si>
  <si>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</si>
  <si>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</si>
  <si>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</si>
  <si>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</si>
  <si>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</si>
  <si>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</si>
  <si>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</si>
  <si>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</si>
  <si>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</si>
  <si>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</si>
  <si>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</si>
  <si>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</si>
  <si>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</si>
  <si>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</si>
  <si>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</si>
  <si>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</si>
  <si>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</si>
  <si>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</si>
  <si>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</si>
  <si>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</si>
  <si>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</si>
  <si>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</si>
  <si>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</si>
  <si>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</si>
  <si>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</si>
  <si>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</si>
  <si>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</si>
  <si>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</si>
  <si>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</si>
  <si>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</si>
  <si>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</si>
  <si>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</si>
  <si>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</si>
  <si>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</si>
  <si>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</si>
  <si>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</si>
  <si>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</si>
  <si>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</si>
  <si>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</si>
  <si>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</si>
  <si>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</si>
  <si>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</si>
  <si>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</si>
  <si>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</si>
  <si>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</si>
  <si>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</si>
  <si>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</si>
  <si>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</si>
  <si>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</si>
  <si>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</si>
  <si>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</si>
  <si>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</si>
  <si>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</si>
  <si>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</si>
  <si>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</si>
  <si>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</si>
  <si>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</si>
  <si>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</si>
  <si>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</si>
  <si>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</si>
  <si>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</si>
  <si>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</si>
  <si>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</si>
  <si>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</si>
  <si>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</si>
  <si>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</si>
  <si>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</si>
  <si>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</si>
  <si>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</si>
  <si>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</si>
  <si>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</si>
  <si>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</si>
  <si>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</si>
  <si>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</si>
  <si>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</si>
  <si>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</si>
  <si>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</si>
  <si>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</si>
  <si>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</si>
  <si>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</si>
  <si>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</si>
  <si>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</si>
  <si>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</si>
  <si>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</si>
  <si>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</si>
  <si>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</si>
  <si>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</si>
  <si>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</si>
  <si>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</si>
  <si>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</si>
  <si>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</si>
  <si>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</si>
  <si>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</si>
  <si>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</si>
  <si>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</si>
  <si>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</si>
  <si>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</si>
  <si>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</si>
  <si>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</si>
  <si>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</si>
  <si>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</si>
  <si>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</si>
  <si>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</si>
  <si>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</si>
  <si>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</si>
  <si>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</si>
  <si>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</si>
  <si>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</si>
  <si>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</si>
  <si>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</si>
  <si>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</si>
  <si>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</si>
  <si>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</si>
  <si>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</si>
  <si>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</si>
  <si>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</si>
  <si>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</si>
  <si>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</si>
  <si>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</si>
  <si>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</si>
  <si>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</si>
  <si>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</si>
  <si>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</si>
  <si>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</si>
  <si>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</si>
  <si>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</si>
  <si>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</si>
  <si>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</si>
  <si>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</si>
  <si>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</si>
  <si>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</si>
  <si>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</si>
  <si>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</si>
  <si>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</si>
  <si>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</si>
  <si>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</si>
  <si>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</si>
  <si>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</si>
  <si>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</si>
  <si>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</si>
  <si>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</si>
  <si>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</si>
  <si>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</si>
  <si>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</si>
  <si>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</si>
  <si>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</si>
  <si>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</si>
  <si>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</si>
  <si>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</si>
  <si>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</si>
  <si>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</si>
  <si>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</si>
  <si>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</si>
  <si>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</si>
  <si>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</si>
  <si>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</si>
  <si>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</si>
  <si>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</si>
  <si>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</si>
  <si>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</si>
  <si>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</si>
  <si>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</si>
  <si>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</si>
  <si>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</si>
  <si>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</si>
  <si>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</si>
  <si>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</si>
  <si>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</si>
  <si>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</si>
  <si>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</si>
  <si>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</si>
  <si>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</si>
  <si>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</si>
  <si>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</si>
  <si>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</si>
  <si>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</si>
  <si>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</si>
  <si>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</si>
  <si>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</si>
  <si>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</si>
  <si>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</si>
  <si>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</si>
  <si>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</si>
  <si>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</si>
  <si>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</si>
  <si>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</si>
  <si>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</si>
  <si>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</si>
  <si>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</si>
  <si>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</si>
  <si>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</si>
  <si>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</si>
  <si>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</si>
  <si>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</si>
  <si>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</si>
  <si>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</si>
  <si>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</si>
  <si>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</si>
  <si>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</si>
  <si>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</si>
  <si>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</si>
  <si>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</si>
  <si>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</si>
  <si>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</si>
  <si>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</si>
  <si>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</si>
  <si>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</si>
  <si>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</si>
  <si>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</si>
  <si>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</si>
  <si>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</si>
  <si>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</si>
  <si>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</si>
  <si>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</si>
  <si>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</si>
  <si>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</si>
  <si>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</si>
  <si>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</si>
  <si>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</si>
  <si>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</si>
  <si>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</si>
  <si>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</si>
  <si>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</si>
  <si>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</si>
  <si>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</si>
  <si>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</si>
  <si>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</si>
  <si>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</si>
  <si>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</si>
  <si>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</si>
  <si>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</si>
  <si>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</si>
  <si>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</si>
  <si>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</si>
  <si>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</si>
  <si>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</si>
  <si>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</si>
  <si>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</si>
  <si>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</si>
  <si>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</si>
  <si>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</si>
  <si>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</si>
  <si>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</si>
  <si>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</si>
  <si>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</si>
  <si>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</si>
  <si>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</si>
  <si>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</si>
  <si>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</si>
  <si>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</si>
  <si>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</si>
  <si>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</si>
  <si>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</si>
  <si>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</si>
  <si>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</si>
  <si>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</si>
  <si>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</si>
  <si>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</si>
  <si>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</si>
  <si>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</si>
  <si>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</si>
  <si>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</si>
  <si>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</si>
  <si>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</si>
  <si>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</si>
  <si>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</si>
  <si>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</si>
  <si>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</si>
  <si>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</si>
  <si>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</si>
  <si>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</si>
  <si>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</si>
  <si>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</si>
  <si>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</si>
  <si>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</si>
  <si>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</si>
  <si>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</si>
  <si>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</si>
  <si>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</si>
  <si>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</si>
  <si>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</si>
  <si>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</si>
  <si>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</si>
  <si>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</si>
  <si>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</si>
  <si>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</si>
  <si>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</si>
  <si>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</si>
  <si>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</si>
  <si>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</si>
  <si>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</si>
  <si>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</si>
  <si>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</si>
  <si>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</si>
  <si>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</si>
  <si>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</si>
  <si>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</si>
  <si>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</si>
  <si>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</si>
  <si>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</si>
  <si>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</si>
  <si>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</si>
  <si>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</si>
  <si>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</si>
  <si>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</si>
  <si>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</si>
  <si>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</si>
  <si>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</si>
  <si>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</si>
  <si>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</si>
  <si>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</si>
  <si>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</si>
  <si>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</si>
  <si>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</si>
  <si>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</si>
  <si>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</si>
  <si>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</si>
  <si>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</si>
  <si>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</si>
  <si>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</si>
  <si>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</si>
  <si>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</si>
  <si>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</si>
  <si>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</si>
  <si>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</si>
  <si>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</si>
  <si>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</si>
  <si>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</si>
  <si>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</si>
  <si>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</si>
  <si>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</si>
  <si>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</si>
  <si>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</si>
  <si>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</si>
  <si>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</si>
  <si>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</si>
  <si>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</si>
  <si>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</si>
  <si>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</si>
  <si>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</si>
  <si>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</si>
  <si>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</si>
  <si>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</si>
  <si>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</si>
  <si>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</si>
  <si>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</si>
  <si>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</si>
  <si>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</si>
  <si>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</si>
  <si>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</si>
  <si>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</si>
  <si>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</si>
  <si>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</si>
  <si>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</si>
  <si>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</si>
  <si>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</si>
  <si>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</si>
  <si>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</si>
  <si>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</si>
  <si>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</si>
  <si>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</si>
  <si>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</si>
  <si>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</si>
  <si>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</si>
  <si>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</si>
  <si>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</si>
  <si>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</si>
  <si>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</si>
  <si>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</si>
  <si>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</si>
  <si>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</si>
  <si>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</si>
  <si>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</si>
  <si>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</si>
  <si>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</si>
  <si>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</si>
  <si>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</si>
  <si>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</si>
  <si>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</si>
  <si>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</si>
  <si>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</si>
  <si>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</si>
  <si>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</si>
  <si>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</si>
  <si>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</si>
  <si>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</si>
  <si>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</si>
  <si>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</si>
  <si>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</si>
  <si>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</si>
  <si>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</si>
  <si>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</si>
  <si>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</si>
  <si>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</si>
  <si>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</si>
  <si>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</si>
  <si>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</si>
  <si>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</si>
  <si>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</si>
  <si>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</si>
  <si>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</si>
  <si>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</si>
  <si>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</si>
  <si>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</si>
  <si>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</si>
  <si>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</si>
  <si>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</si>
  <si>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</si>
  <si>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</si>
  <si>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</si>
  <si>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</si>
  <si>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</si>
  <si>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</si>
  <si>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</si>
  <si>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</si>
  <si>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</si>
  <si>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</si>
  <si>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</si>
  <si>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</si>
  <si>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</si>
  <si>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</si>
  <si>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</si>
  <si>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</si>
  <si>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</si>
  <si>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</si>
  <si>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</si>
  <si>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</si>
  <si>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</si>
  <si>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</si>
  <si>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</si>
  <si>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</si>
  <si>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</si>
  <si>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</si>
  <si>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</si>
  <si>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</si>
  <si>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</si>
  <si>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</si>
  <si>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</si>
  <si>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</si>
  <si>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</si>
  <si>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</si>
  <si>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</si>
  <si>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</si>
  <si>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</si>
  <si>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</si>
  <si>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</si>
  <si>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</si>
  <si>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</si>
  <si>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</si>
  <si>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</si>
  <si>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</si>
  <si>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</si>
  <si>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</si>
  <si>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</si>
  <si>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</si>
  <si>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</si>
  <si>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</si>
  <si>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</si>
  <si>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</si>
  <si>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</si>
  <si>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</si>
  <si>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</si>
  <si>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</si>
  <si>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</si>
  <si>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</si>
  <si>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</si>
  <si>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</si>
  <si>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</si>
  <si>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</si>
  <si>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</si>
  <si>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</si>
  <si>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</si>
  <si>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</si>
  <si>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</si>
  <si>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</si>
  <si>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</si>
  <si>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</si>
  <si>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</si>
  <si>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</si>
  <si>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</si>
  <si>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</si>
  <si>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</si>
  <si>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</si>
  <si>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</si>
  <si>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</si>
  <si>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</si>
  <si>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</si>
  <si>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</si>
  <si>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</si>
  <si>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</si>
  <si>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</si>
  <si>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</si>
  <si>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</si>
  <si>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</si>
  <si>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</si>
  <si>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</si>
  <si>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</si>
  <si>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</si>
  <si>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</si>
  <si>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</si>
  <si>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</si>
  <si>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</si>
  <si>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</si>
  <si>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</si>
  <si>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</si>
  <si>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</si>
  <si>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</si>
  <si>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</si>
  <si>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</si>
  <si>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</si>
  <si>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</si>
  <si>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</si>
  <si>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</si>
  <si>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</si>
  <si>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</si>
  <si>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</si>
  <si>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</si>
  <si>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</si>
  <si>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</si>
  <si>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</si>
  <si>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</si>
  <si>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</si>
  <si>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</si>
  <si>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</si>
  <si>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</si>
  <si>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</si>
  <si>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</si>
  <si>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</si>
  <si>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</si>
  <si>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</si>
  <si>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</si>
  <si>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</si>
  <si>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</si>
  <si>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</si>
  <si>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</si>
  <si>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</si>
  <si>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</si>
  <si>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</si>
  <si>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</si>
  <si>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</si>
  <si>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</si>
  <si>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</si>
  <si>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</si>
  <si>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</si>
  <si>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</si>
  <si>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</si>
  <si>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</si>
  <si>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</si>
  <si>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</si>
  <si>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</si>
  <si>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</si>
  <si>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</si>
  <si>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</si>
  <si>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</si>
  <si>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</si>
  <si>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</si>
  <si>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</si>
  <si>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</si>
  <si>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</si>
  <si>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</si>
  <si>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</si>
  <si>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</si>
  <si>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</si>
  <si>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</si>
  <si>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</si>
  <si>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</si>
  <si>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</si>
  <si>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</si>
  <si>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</si>
  <si>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</si>
  <si>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</si>
  <si>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</si>
  <si>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</si>
  <si>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</si>
  <si>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</si>
  <si>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</si>
  <si>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</si>
  <si>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</si>
  <si>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</si>
  <si>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</si>
  <si>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</si>
  <si>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</si>
  <si>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</si>
  <si>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</si>
  <si>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</si>
  <si>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</si>
  <si>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</si>
  <si>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</si>
  <si>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</si>
  <si>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</si>
  <si>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</si>
  <si>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</si>
  <si>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</si>
  <si>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</si>
  <si>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</si>
  <si>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</si>
  <si>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</si>
  <si>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</si>
  <si>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</si>
  <si>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</si>
  <si>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</si>
  <si>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</si>
  <si>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</si>
  <si>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</si>
  <si>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</si>
  <si>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</si>
  <si>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</si>
  <si>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</si>
  <si>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</si>
  <si>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</si>
  <si>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</si>
  <si>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</si>
  <si>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</si>
  <si>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</si>
  <si>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</si>
  <si>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</si>
  <si>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</si>
  <si>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</si>
  <si>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</si>
  <si>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</si>
  <si>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</si>
  <si>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</si>
  <si>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</si>
  <si>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</si>
  <si>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</si>
  <si>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</si>
  <si>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</si>
  <si>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</si>
  <si>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</si>
  <si>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</si>
  <si>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</si>
  <si>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</si>
  <si>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</si>
  <si>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</si>
  <si>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</si>
  <si>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</si>
  <si>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</si>
  <si>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</si>
  <si>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</si>
  <si>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</si>
  <si>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</si>
  <si>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</si>
  <si>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</si>
  <si>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</si>
  <si>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</si>
  <si>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</si>
  <si>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</si>
  <si>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</si>
  <si>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</si>
  <si>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</si>
  <si>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</si>
  <si>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</si>
  <si>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</si>
  <si>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</si>
  <si>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</si>
  <si>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</si>
  <si>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</si>
  <si>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</si>
  <si>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</si>
  <si>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</si>
  <si>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</si>
  <si>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</si>
  <si>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</si>
  <si>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</si>
  <si>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</si>
  <si>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</si>
  <si>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</si>
  <si>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</si>
  <si>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</si>
  <si>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</si>
  <si>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</si>
  <si>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</si>
  <si>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</si>
  <si>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</si>
  <si>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</si>
  <si>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</si>
  <si>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</si>
  <si>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</si>
  <si>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</si>
  <si>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</si>
  <si>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</si>
  <si>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</si>
  <si>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</si>
  <si>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</si>
  <si>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</si>
  <si>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</si>
  <si>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</si>
  <si>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</si>
  <si>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</si>
  <si>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</si>
  <si>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</si>
  <si>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</si>
  <si>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</si>
  <si>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</si>
  <si>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</si>
  <si>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</si>
  <si>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</si>
  <si>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</si>
  <si>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</si>
  <si>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</si>
  <si>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</si>
  <si>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</si>
  <si>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</si>
  <si>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</si>
  <si>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</si>
  <si>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</si>
  <si>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</si>
  <si>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</si>
  <si>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</si>
  <si>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</si>
  <si>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</si>
  <si>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</si>
  <si>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</si>
  <si>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</si>
  <si>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</si>
  <si>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</si>
  <si>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</si>
  <si>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</si>
  <si>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</si>
  <si>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</si>
  <si>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</si>
  <si>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</si>
  <si>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</si>
  <si>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</si>
  <si>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</si>
  <si>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</si>
  <si>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</si>
  <si>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</si>
  <si>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</si>
  <si>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</si>
  <si>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</si>
  <si>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</si>
  <si>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</si>
  <si>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</si>
  <si>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</si>
  <si>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</si>
  <si>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</si>
  <si>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</si>
  <si>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</si>
  <si>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</si>
  <si>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</si>
  <si>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</si>
  <si>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</si>
  <si>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</si>
  <si>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</si>
  <si>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</si>
  <si>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</si>
  <si>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</si>
  <si>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</si>
  <si>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</si>
  <si>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</si>
  <si>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</si>
  <si>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</si>
  <si>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</si>
  <si>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</si>
  <si>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</si>
  <si>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</si>
  <si>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</si>
  <si>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</si>
  <si>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</si>
  <si>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</si>
  <si>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</si>
  <si>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</si>
  <si>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</si>
  <si>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</si>
  <si>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</si>
  <si>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</si>
  <si>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</si>
  <si>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</si>
  <si>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</si>
  <si>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</si>
  <si>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</si>
  <si>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</si>
  <si>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</si>
  <si>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</si>
  <si>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</si>
  <si>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</si>
  <si>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</si>
  <si>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</si>
  <si>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</si>
  <si>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</si>
  <si>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</si>
  <si>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</si>
  <si>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</si>
  <si>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</si>
  <si>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</si>
  <si>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</si>
  <si>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</si>
  <si>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</si>
  <si>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</si>
  <si>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</si>
  <si>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</si>
  <si>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</si>
  <si>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</si>
  <si>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</si>
  <si>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</si>
  <si>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</si>
  <si>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</si>
  <si>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</si>
  <si>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</si>
  <si>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</si>
  <si>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</si>
  <si>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</si>
  <si>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</si>
  <si>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</si>
  <si>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</si>
  <si>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</si>
  <si>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</si>
  <si>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</si>
  <si>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</si>
  <si>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</si>
  <si>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</si>
  <si>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</si>
  <si>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</si>
  <si>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</si>
  <si>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</si>
  <si>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</si>
  <si>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</si>
  <si>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</si>
  <si>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</si>
  <si>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</si>
  <si>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</si>
  <si>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</si>
  <si>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</si>
  <si>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</si>
  <si>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</si>
  <si>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</si>
  <si>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</si>
  <si>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</si>
  <si>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</si>
  <si>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</si>
  <si>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</si>
  <si>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</si>
  <si>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</si>
  <si>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</si>
  <si>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</si>
  <si>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</si>
  <si>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</si>
  <si>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</si>
  <si>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</si>
  <si>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</si>
  <si>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</si>
  <si>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</si>
  <si>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</si>
  <si>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</si>
  <si>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</si>
  <si>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</si>
  <si>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</si>
  <si>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</si>
  <si>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</si>
  <si>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</si>
  <si>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</si>
  <si>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</si>
  <si>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</si>
  <si>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</si>
  <si>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</si>
  <si>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</si>
  <si>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</si>
  <si>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</si>
  <si>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</si>
  <si>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</si>
  <si>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</si>
  <si>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</si>
  <si>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</si>
  <si>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</si>
  <si>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</si>
  <si>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</si>
  <si>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</si>
  <si>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</si>
  <si>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</si>
  <si>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</si>
  <si>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</si>
  <si>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</si>
  <si>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</si>
  <si>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</si>
  <si>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</si>
  <si>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</si>
  <si>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</si>
  <si>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</si>
  <si>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</si>
  <si>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</si>
  <si>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</si>
  <si>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</si>
  <si>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</si>
  <si>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</si>
  <si>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</si>
  <si>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</si>
  <si>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</si>
  <si>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</si>
  <si>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</si>
  <si>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</si>
  <si>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</si>
  <si>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</si>
  <si>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</si>
  <si>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</si>
  <si>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</si>
  <si>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</si>
  <si>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</si>
  <si>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</si>
  <si>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</si>
  <si>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</si>
  <si>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</si>
  <si>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</si>
  <si>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</si>
  <si>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</si>
  <si>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</si>
  <si>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</si>
  <si>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</si>
  <si>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</si>
  <si>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</si>
  <si>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</si>
  <si>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</si>
  <si>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</si>
  <si>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</si>
  <si>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</si>
  <si>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</si>
  <si>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</si>
  <si>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</si>
  <si>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</si>
  <si>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</si>
  <si>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</si>
  <si>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</si>
  <si>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</si>
  <si>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</si>
  <si>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</si>
  <si>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</si>
  <si>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</si>
  <si>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</si>
  <si>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</si>
  <si>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</si>
  <si>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</si>
  <si>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</si>
  <si>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</si>
  <si>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</si>
  <si>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</si>
  <si>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</si>
  <si>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</si>
  <si>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</si>
  <si>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</si>
  <si>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</si>
  <si>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</si>
  <si>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</si>
  <si>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</si>
  <si>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</si>
  <si>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</si>
  <si>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</si>
  <si>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</si>
  <si>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</si>
  <si>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</si>
  <si>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</si>
  <si>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</si>
  <si>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</si>
  <si>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</si>
  <si>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</si>
  <si>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</si>
  <si>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</si>
  <si>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</si>
  <si>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</si>
  <si>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</si>
  <si>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</si>
  <si>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</si>
  <si>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</si>
  <si>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</si>
  <si>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</si>
  <si>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</si>
  <si>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</si>
  <si>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</si>
  <si>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</si>
  <si>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</si>
  <si>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</si>
  <si>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</si>
  <si>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</si>
  <si>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</si>
  <si>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</si>
  <si>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</si>
  <si>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</si>
  <si>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</si>
  <si>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</si>
  <si>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</si>
  <si>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</si>
  <si>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</si>
  <si>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</si>
  <si>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</si>
  <si>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</si>
  <si>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</si>
  <si>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</si>
  <si>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</si>
  <si>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</si>
  <si>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</si>
  <si>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</si>
  <si>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</si>
  <si>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</si>
  <si>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</si>
  <si>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</si>
  <si>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</si>
  <si>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</si>
  <si>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</si>
  <si>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</si>
  <si>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</si>
  <si>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</si>
  <si>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</si>
  <si>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</si>
  <si>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</si>
  <si>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</si>
  <si>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</si>
  <si>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</si>
  <si>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</si>
  <si>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</si>
  <si>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</si>
  <si>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</si>
  <si>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</si>
  <si>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</si>
  <si>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</si>
  <si>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</si>
  <si>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</si>
  <si>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</si>
  <si>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</si>
  <si>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</si>
  <si>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</si>
  <si>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</si>
  <si>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</si>
  <si>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</si>
  <si>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</si>
  <si>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</si>
  <si>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</si>
  <si>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</si>
  <si>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</si>
  <si>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</si>
  <si>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</si>
  <si>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</si>
  <si>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</si>
  <si>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</si>
  <si>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</si>
  <si>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</si>
  <si>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</si>
  <si>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</si>
  <si>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</si>
  <si>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</si>
  <si>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</si>
  <si>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</si>
  <si>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</si>
  <si>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</si>
  <si>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</si>
  <si>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</si>
  <si>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</si>
  <si>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</si>
  <si>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</si>
  <si>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</si>
  <si>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</si>
  <si>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</si>
  <si>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</si>
  <si>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</si>
  <si>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</si>
  <si>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</si>
  <si>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</si>
  <si>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</si>
  <si>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</si>
  <si>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</si>
  <si>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</si>
  <si>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</si>
  <si>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</si>
  <si>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</si>
  <si>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</si>
  <si>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</si>
  <si>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</si>
  <si>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</si>
  <si>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</si>
  <si>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</si>
  <si>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</si>
  <si>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</si>
  <si>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</si>
  <si>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</si>
  <si>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</si>
  <si>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</si>
  <si>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</si>
  <si>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</si>
  <si>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</si>
  <si>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</si>
  <si>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</si>
  <si>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</si>
  <si>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</si>
  <si>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</si>
  <si>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</si>
  <si>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</si>
  <si>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</si>
  <si>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</si>
  <si>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</si>
  <si>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</si>
  <si>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</si>
  <si>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</si>
  <si>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</si>
  <si>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</si>
  <si>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</si>
  <si>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</si>
  <si>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</si>
  <si>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</si>
  <si>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</si>
  <si>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</si>
  <si>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</si>
  <si>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</si>
  <si>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</si>
  <si>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</si>
  <si>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</si>
  <si>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</si>
  <si>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</si>
  <si>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</si>
  <si>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</si>
  <si>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</si>
  <si>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</si>
  <si>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</si>
  <si>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</si>
  <si>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</si>
  <si>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</si>
  <si>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</si>
  <si>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</si>
  <si>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</si>
  <si>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</si>
  <si>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</si>
  <si>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</si>
  <si>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</si>
  <si>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</si>
  <si>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</si>
  <si>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</si>
  <si>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</si>
  <si>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</si>
  <si>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</si>
  <si>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</si>
  <si>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</si>
  <si>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</si>
  <si>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</si>
  <si>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</si>
  <si>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</si>
  <si>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</si>
  <si>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</si>
  <si>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</si>
  <si>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</si>
  <si>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</si>
  <si>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</si>
  <si>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</si>
  <si>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</si>
  <si>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</si>
  <si>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</si>
  <si>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</si>
  <si>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</si>
  <si>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</si>
  <si>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</si>
  <si>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</si>
  <si>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</si>
  <si>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</si>
  <si>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</si>
  <si>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</si>
  <si>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</si>
  <si>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</si>
  <si>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</si>
  <si>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</si>
  <si>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</si>
  <si>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</si>
  <si>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</si>
  <si>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</si>
  <si>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</si>
  <si>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</si>
  <si>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</si>
  <si>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</si>
  <si>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</si>
  <si>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</si>
  <si>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</si>
  <si>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</si>
  <si>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</si>
  <si>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</si>
  <si>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</si>
  <si>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</si>
  <si>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</si>
  <si>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</si>
  <si>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</si>
  <si>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</si>
  <si>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</si>
  <si>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</si>
  <si>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</si>
  <si>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</si>
  <si>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</si>
  <si>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</si>
  <si>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</si>
  <si>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</si>
  <si>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</si>
  <si>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</si>
  <si>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</si>
  <si>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</si>
  <si>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</si>
  <si>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</si>
  <si>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</si>
  <si>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</si>
  <si>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</si>
  <si>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</si>
  <si>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</si>
  <si>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</si>
  <si>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</si>
  <si>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</si>
  <si>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</si>
  <si>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</si>
  <si>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</si>
  <si>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</si>
  <si>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</si>
  <si>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</si>
  <si>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</si>
  <si>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</si>
  <si>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</si>
  <si>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</si>
  <si>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</si>
  <si>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</si>
  <si>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</si>
  <si>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</si>
  <si>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</si>
  <si>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</si>
  <si>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</si>
  <si>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</si>
  <si>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</si>
  <si>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</si>
  <si>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</si>
  <si>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</si>
  <si>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</si>
  <si>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</si>
  <si>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</si>
  <si>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</si>
  <si>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</si>
  <si>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</si>
  <si>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</si>
  <si>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</si>
  <si>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</si>
  <si>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</si>
  <si>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</si>
  <si>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</si>
  <si>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</si>
  <si>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</si>
  <si>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</si>
  <si>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</si>
  <si>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</si>
  <si>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</si>
  <si>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</si>
  <si>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</si>
  <si>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</si>
  <si>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</si>
  <si>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</si>
  <si>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</si>
  <si>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</si>
  <si>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</si>
  <si>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</si>
  <si>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</si>
  <si>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</si>
  <si>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</si>
  <si>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</si>
  <si>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</si>
  <si>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</si>
  <si>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</si>
  <si>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</si>
  <si>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</si>
  <si>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</si>
  <si>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</si>
  <si>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</si>
  <si>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</si>
  <si>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</si>
  <si>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</si>
  <si>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</si>
  <si>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</si>
  <si>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</si>
  <si>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</si>
  <si>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</si>
  <si>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</si>
  <si>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</si>
  <si>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</si>
  <si>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</si>
  <si>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</si>
  <si>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</si>
  <si>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</si>
  <si>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</si>
  <si>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</si>
  <si>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</si>
  <si>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</si>
  <si>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</si>
  <si>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</si>
  <si>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</si>
  <si>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</si>
  <si>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</si>
  <si>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</si>
  <si>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</si>
  <si>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</si>
  <si>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</si>
  <si>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</si>
  <si>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</si>
  <si>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</si>
  <si>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</si>
  <si>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</si>
  <si>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</si>
  <si>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</si>
  <si>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</si>
  <si>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</si>
  <si>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</si>
  <si>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</si>
  <si>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</si>
  <si>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</si>
  <si>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</si>
  <si>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</si>
  <si>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</si>
  <si>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</si>
  <si>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</si>
  <si>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</si>
  <si>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</si>
  <si>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</si>
  <si>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</si>
  <si>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</si>
  <si>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</si>
  <si>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</si>
  <si>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</si>
  <si>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</si>
  <si>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</si>
  <si>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</si>
  <si>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</si>
  <si>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</si>
  <si>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</si>
  <si>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</si>
  <si>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</si>
  <si>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</si>
  <si>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</si>
  <si>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</si>
  <si>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</si>
  <si>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</si>
  <si>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</si>
  <si>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</si>
  <si>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</si>
  <si>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</si>
  <si>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</si>
  <si>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</si>
  <si>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</si>
  <si>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</si>
  <si>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</si>
  <si>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</si>
  <si>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</si>
  <si>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</si>
  <si>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</si>
  <si>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</si>
  <si>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</si>
  <si>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</si>
  <si>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</si>
  <si>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</si>
  <si>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</si>
  <si>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</si>
  <si>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</si>
  <si>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</si>
  <si>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</si>
  <si>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</si>
  <si>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</si>
  <si>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</si>
  <si>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</si>
  <si>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</si>
  <si>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</si>
  <si>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</si>
  <si>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</si>
  <si>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</si>
  <si>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</si>
  <si>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</si>
  <si>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</si>
  <si>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</si>
  <si>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</si>
  <si>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</si>
  <si>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</si>
  <si>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</si>
  <si>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</si>
  <si>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</si>
  <si>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</si>
  <si>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</si>
  <si>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</si>
  <si>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</si>
  <si>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</si>
  <si>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</si>
  <si>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</si>
  <si>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</si>
  <si>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</si>
  <si>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</si>
  <si>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</si>
  <si>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</si>
  <si>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</si>
  <si>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</si>
  <si>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</si>
  <si>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</si>
  <si>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</si>
  <si>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</si>
  <si>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</si>
  <si>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</si>
  <si>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</si>
  <si>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</si>
  <si>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</si>
  <si>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</si>
  <si>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</si>
  <si>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</si>
  <si>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</si>
  <si>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</si>
  <si>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</si>
  <si>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</si>
  <si>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</si>
  <si>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</si>
  <si>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</si>
  <si>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</si>
  <si>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</si>
  <si>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</si>
  <si>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</si>
  <si>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</si>
  <si>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</si>
  <si>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</si>
  <si>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</si>
  <si>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</si>
  <si>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</si>
  <si>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</si>
  <si>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</si>
  <si>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</si>
  <si>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</si>
  <si>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</si>
  <si>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</si>
  <si>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</si>
  <si>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</si>
  <si>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</si>
  <si>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</si>
  <si>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</si>
  <si>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</si>
  <si>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</si>
  <si>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</si>
  <si>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</si>
  <si>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</si>
  <si>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</si>
  <si>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</si>
  <si>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</si>
  <si>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</si>
  <si>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</si>
  <si>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</si>
  <si>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</si>
  <si>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</si>
  <si>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</si>
  <si>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</si>
  <si>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</si>
  <si>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</si>
  <si>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</si>
  <si>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</si>
  <si>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</si>
  <si>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</si>
  <si>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</si>
  <si>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</si>
  <si>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</si>
  <si>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</si>
  <si>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</si>
  <si>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</si>
  <si>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</si>
  <si>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</si>
  <si>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</si>
  <si>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</si>
  <si>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</si>
  <si>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</si>
  <si>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</si>
  <si>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</si>
  <si>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</si>
  <si>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</si>
  <si>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</si>
  <si>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</si>
  <si>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</si>
  <si>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</si>
  <si>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</si>
  <si>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</si>
  <si>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</si>
  <si>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</si>
  <si>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</si>
  <si>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</si>
  <si>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</si>
  <si>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</si>
  <si>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</si>
  <si>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</si>
  <si>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</si>
  <si>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</si>
  <si>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</si>
  <si>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</si>
  <si>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</si>
  <si>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</si>
  <si>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</si>
  <si>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</si>
  <si>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</si>
  <si>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</si>
  <si>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</si>
  <si>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</si>
  <si>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</si>
  <si>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</si>
  <si>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</si>
  <si>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</si>
  <si>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</si>
  <si>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</si>
  <si>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</si>
  <si>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</si>
  <si>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</si>
  <si>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</si>
  <si>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</si>
  <si>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</si>
  <si>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</si>
  <si>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</si>
  <si>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</si>
  <si>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</si>
  <si>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</si>
  <si>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</si>
  <si>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</si>
  <si>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</si>
  <si>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</si>
  <si>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</si>
  <si>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</si>
  <si>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</si>
  <si>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</si>
  <si>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</si>
  <si>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</si>
  <si>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</si>
  <si>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</si>
  <si>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</si>
  <si>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</si>
  <si>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</si>
  <si>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</si>
  <si>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</si>
  <si>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</si>
  <si>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</si>
  <si>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</si>
  <si>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</si>
  <si>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</si>
  <si>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</si>
  <si>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</si>
  <si>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</si>
  <si>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</si>
  <si>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</si>
  <si>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</si>
  <si>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</si>
  <si>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</si>
  <si>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</si>
  <si>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</si>
  <si>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</si>
  <si>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</si>
  <si>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</si>
  <si>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</si>
  <si>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</si>
  <si>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</si>
  <si>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</si>
  <si>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</si>
  <si>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</si>
  <si>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</si>
  <si>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</si>
  <si>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</si>
  <si>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</si>
  <si>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</si>
  <si>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</si>
  <si>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</si>
  <si>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</si>
  <si>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</si>
  <si>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</si>
  <si>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</si>
  <si>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</si>
  <si>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</si>
  <si>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</si>
  <si>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</si>
  <si>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</si>
  <si>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</si>
  <si>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</si>
  <si>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</si>
  <si>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</si>
  <si>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</si>
  <si>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</si>
  <si>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</si>
  <si>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</si>
  <si>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</si>
  <si>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</si>
  <si>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</si>
  <si>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</si>
  <si>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</si>
  <si>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</si>
  <si>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</si>
  <si>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</si>
  <si>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</si>
  <si>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</si>
  <si>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</si>
  <si>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</si>
  <si>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</si>
  <si>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</si>
  <si>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</si>
  <si>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</si>
  <si>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</si>
  <si>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</si>
  <si>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</si>
  <si>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</si>
  <si>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</si>
  <si>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</si>
  <si>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</si>
  <si>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</si>
  <si>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</si>
  <si>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</si>
  <si>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</si>
  <si>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</si>
  <si>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</si>
  <si>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</si>
  <si>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</si>
  <si>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</si>
  <si>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</si>
  <si>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</si>
  <si>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</si>
  <si>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</si>
  <si>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</si>
  <si>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</si>
  <si>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</si>
  <si>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</si>
  <si>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</si>
  <si>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</si>
  <si>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</si>
  <si>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</si>
  <si>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</si>
  <si>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</si>
  <si>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</si>
  <si>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</si>
  <si>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</si>
  <si>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</si>
  <si>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</si>
  <si>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</si>
  <si>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</si>
  <si>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</si>
  <si>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</si>
  <si>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</si>
  <si>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</si>
  <si>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</si>
  <si>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</si>
  <si>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</si>
  <si>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</si>
  <si>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</si>
  <si>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</si>
  <si>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</si>
  <si>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</si>
  <si>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</si>
  <si>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</si>
  <si>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</si>
  <si>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</si>
  <si>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</si>
  <si>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</si>
  <si>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</si>
  <si>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</si>
  <si>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</si>
  <si>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</si>
  <si>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</si>
  <si>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</si>
  <si>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</si>
  <si>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</si>
  <si>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</si>
  <si>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</si>
  <si>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</si>
  <si>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</si>
  <si>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</si>
  <si>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</si>
  <si>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</si>
  <si>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</si>
  <si>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</si>
  <si>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</si>
  <si>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</si>
  <si>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</si>
  <si>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</si>
  <si>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</si>
  <si>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</si>
  <si>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</si>
  <si>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</si>
  <si>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</si>
  <si>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</si>
  <si>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</si>
  <si>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</si>
  <si>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</si>
  <si>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</si>
  <si>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</si>
  <si>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</si>
  <si>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</si>
  <si>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</si>
  <si>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</si>
  <si>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</si>
  <si>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</si>
  <si>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</si>
  <si>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</si>
  <si>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</si>
  <si>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</si>
  <si>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</si>
  <si>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</si>
  <si>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</si>
  <si>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</si>
  <si>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</si>
  <si>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</si>
  <si>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</si>
  <si>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</si>
  <si>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</si>
  <si>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</si>
  <si>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</si>
  <si>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</si>
  <si>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</si>
  <si>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</si>
  <si>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</si>
  <si>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</si>
  <si>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</si>
  <si>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</si>
  <si>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</si>
  <si>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</si>
  <si>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</si>
  <si>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</si>
  <si>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</si>
  <si>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</si>
  <si>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</si>
  <si>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</si>
  <si>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</si>
  <si>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</si>
  <si>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</si>
  <si>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</si>
  <si>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</si>
  <si>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</si>
  <si>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</si>
  <si>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</si>
  <si>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</si>
  <si>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</si>
  <si>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</si>
  <si>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</si>
  <si>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</si>
  <si>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</si>
  <si>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</si>
  <si>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</si>
  <si>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</si>
  <si>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</si>
  <si>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</si>
  <si>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</si>
  <si>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</si>
  <si>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</si>
  <si>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</si>
  <si>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</si>
  <si>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</si>
  <si>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</si>
  <si>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</si>
  <si>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</si>
  <si>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</si>
  <si>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</si>
  <si>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</si>
  <si>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</si>
  <si>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</si>
  <si>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</si>
  <si>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</si>
  <si>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</si>
  <si>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</si>
  <si>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</si>
  <si>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</si>
  <si>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</si>
  <si>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</si>
  <si>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</si>
  <si>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</si>
  <si>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</si>
  <si>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</si>
  <si>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</si>
  <si>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</si>
  <si>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</si>
  <si>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</si>
  <si>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</si>
  <si>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</si>
  <si>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</si>
  <si>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</si>
  <si>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</si>
  <si>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</si>
  <si>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</si>
  <si>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</si>
  <si>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</si>
  <si>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</si>
  <si>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</si>
  <si>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</si>
  <si>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</si>
  <si>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</si>
  <si>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</si>
  <si>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</si>
  <si>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</si>
  <si>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</si>
  <si>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</si>
  <si>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</si>
  <si>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</si>
  <si>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</si>
  <si>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</si>
  <si>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</si>
  <si>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</si>
  <si>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</si>
  <si>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</si>
  <si>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</si>
  <si>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</si>
  <si>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</si>
  <si>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</si>
  <si>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</si>
  <si>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</si>
  <si>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</si>
  <si>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</si>
  <si>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</si>
  <si>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</si>
  <si>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</si>
  <si>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</si>
  <si>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</si>
  <si>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</si>
  <si>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</si>
  <si>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</si>
  <si>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</si>
  <si>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</si>
  <si>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</si>
  <si>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</si>
  <si>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</si>
  <si>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</si>
  <si>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</si>
  <si>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</si>
  <si>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</si>
  <si>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</si>
  <si>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</si>
  <si>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</si>
  <si>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</si>
  <si>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</si>
  <si>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</si>
  <si>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</si>
  <si>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</si>
  <si>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</si>
  <si>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</si>
  <si>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</si>
  <si>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</si>
  <si>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</si>
  <si>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</si>
  <si>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</si>
  <si>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</si>
  <si>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</si>
  <si>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</si>
  <si>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</si>
  <si>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</si>
  <si>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</si>
  <si>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</si>
  <si>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</si>
  <si>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</si>
  <si>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</si>
  <si>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</si>
  <si>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</si>
  <si>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</si>
  <si>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</si>
  <si>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</si>
  <si>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</si>
  <si>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</si>
  <si>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</si>
  <si>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</si>
  <si>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</si>
  <si>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</si>
  <si>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</si>
  <si>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</si>
  <si>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</si>
  <si>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</si>
  <si>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</si>
  <si>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</si>
  <si>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</si>
  <si>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</si>
  <si>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</si>
  <si>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</si>
  <si>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</si>
  <si>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</si>
  <si>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</si>
  <si>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</si>
  <si>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</si>
  <si>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</si>
  <si>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</si>
  <si>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</si>
  <si>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</si>
  <si>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</si>
  <si>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</si>
  <si>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</si>
  <si>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</si>
  <si>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</si>
  <si>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</si>
  <si>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</si>
  <si>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</si>
  <si>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</si>
  <si>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</si>
  <si>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</si>
  <si>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</si>
  <si>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</si>
  <si>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</si>
  <si>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</si>
  <si>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</si>
  <si>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</si>
  <si>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</si>
  <si>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</si>
  <si>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</si>
  <si>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</si>
  <si>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</si>
  <si>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</si>
  <si>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</si>
  <si>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</si>
  <si>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</si>
  <si>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</si>
  <si>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</si>
  <si>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</si>
  <si>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</si>
  <si>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</si>
  <si>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</si>
  <si>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</si>
  <si>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</si>
  <si>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</si>
  <si>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</si>
  <si>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</si>
  <si>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</si>
  <si>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</si>
  <si>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</si>
  <si>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</si>
  <si>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</si>
  <si>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</si>
  <si>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</si>
  <si>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</si>
  <si>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</si>
  <si>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</si>
  <si>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</si>
  <si>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</si>
  <si>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</si>
  <si>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</si>
  <si>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</si>
  <si>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</si>
  <si>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</si>
  <si>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</si>
  <si>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</si>
  <si>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</si>
  <si>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</si>
  <si>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</si>
  <si>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</si>
  <si>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</si>
  <si>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</si>
  <si>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</si>
  <si>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</si>
  <si>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</si>
  <si>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</si>
  <si>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</si>
  <si>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</si>
  <si>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</si>
  <si>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</si>
  <si>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</si>
  <si>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</si>
  <si>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</si>
  <si>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</si>
  <si>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</si>
  <si>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</si>
  <si>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</si>
  <si>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</si>
  <si>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</si>
  <si>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</si>
  <si>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</si>
  <si>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</si>
  <si>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</si>
  <si>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</si>
  <si>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</si>
  <si>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</si>
  <si>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</si>
  <si>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</si>
  <si>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</si>
  <si>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</si>
  <si>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</si>
  <si>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</si>
  <si>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</si>
  <si>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</si>
  <si>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</si>
  <si>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</si>
  <si>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</si>
  <si>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</si>
  <si>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</si>
  <si>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</si>
  <si>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</si>
  <si>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</si>
  <si>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</si>
  <si>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</si>
  <si>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</si>
  <si>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</si>
  <si>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</si>
  <si>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</si>
  <si>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</si>
  <si>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</si>
  <si>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</si>
  <si>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</si>
  <si>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</si>
  <si>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</si>
  <si>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</si>
  <si>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</si>
  <si>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</si>
  <si>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</si>
  <si>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</si>
  <si>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</si>
  <si>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</si>
  <si>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</si>
  <si>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</si>
  <si>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</si>
  <si>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</si>
  <si>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</si>
  <si>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</si>
  <si>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</si>
  <si>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</si>
  <si>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</si>
  <si>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</si>
  <si>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</si>
  <si>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</si>
  <si>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</si>
  <si>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</si>
  <si>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</si>
  <si>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</si>
  <si>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</si>
  <si>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</si>
  <si>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</si>
  <si>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</si>
  <si>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</si>
  <si>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</si>
  <si>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</si>
  <si>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</si>
  <si>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</si>
  <si>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</si>
  <si>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</si>
  <si>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</si>
  <si>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</si>
  <si>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</si>
  <si>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</si>
  <si>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</si>
  <si>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</si>
  <si>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</si>
  <si>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</si>
  <si>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</si>
  <si>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</si>
  <si>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</si>
  <si>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</si>
  <si>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</si>
  <si>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</si>
  <si>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</si>
  <si>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</si>
  <si>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</si>
  <si>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</si>
  <si>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</si>
  <si>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</si>
  <si>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</si>
  <si>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</si>
  <si>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</si>
  <si>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</si>
  <si>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</si>
  <si>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</si>
  <si>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</si>
  <si>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</si>
  <si>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</si>
  <si>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</si>
  <si>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</si>
  <si>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</si>
  <si>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</si>
  <si>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</si>
  <si>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</si>
  <si>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</si>
  <si>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</si>
  <si>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</si>
  <si>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</si>
  <si>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</si>
  <si>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</si>
  <si>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</si>
  <si>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</si>
  <si>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</si>
  <si>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</si>
  <si>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</si>
  <si>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</si>
  <si>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</si>
  <si>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</si>
  <si>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</si>
  <si>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</si>
  <si>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</si>
  <si>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</si>
  <si>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</si>
  <si>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</si>
  <si>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</si>
  <si>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</si>
  <si>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</si>
  <si>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</si>
  <si>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</si>
  <si>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</si>
  <si>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</si>
  <si>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</si>
  <si>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</si>
  <si>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</si>
  <si>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</si>
  <si>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</si>
  <si>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</si>
  <si>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</si>
  <si>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</si>
  <si>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</si>
  <si>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</si>
  <si>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</si>
  <si>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</si>
  <si>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</si>
  <si>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</si>
  <si>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</si>
  <si>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</si>
  <si>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</si>
  <si>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</si>
  <si>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</si>
  <si>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</si>
  <si>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</si>
  <si>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</si>
  <si>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</si>
  <si>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</si>
  <si>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</si>
  <si>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</si>
  <si>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</si>
  <si>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</si>
  <si>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</si>
  <si>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</si>
  <si>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</si>
  <si>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</si>
  <si>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</si>
  <si>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</si>
  <si>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</si>
  <si>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</si>
  <si>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</si>
  <si>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</si>
  <si>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</si>
  <si>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</si>
  <si>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</si>
  <si>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</si>
  <si>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</si>
  <si>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</si>
  <si>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</si>
  <si>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</si>
  <si>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</si>
  <si>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</si>
  <si>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</si>
  <si>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</si>
  <si>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</si>
  <si>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</si>
  <si>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</si>
  <si>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</si>
  <si>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</si>
  <si>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</si>
  <si>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</si>
  <si>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</si>
  <si>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</si>
  <si>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</si>
  <si>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</si>
  <si>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</si>
  <si>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</si>
  <si>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</si>
  <si>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</si>
  <si>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</si>
  <si>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</si>
  <si>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</si>
  <si>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</si>
  <si>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</si>
  <si>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</si>
  <si>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</si>
  <si>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</si>
  <si>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</si>
  <si>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</si>
  <si>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</si>
  <si>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</si>
  <si>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</si>
  <si>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</si>
  <si>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</si>
  <si>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</si>
  <si>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</si>
  <si>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</si>
  <si>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</si>
  <si>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</si>
  <si>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</si>
  <si>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</si>
  <si>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</si>
  <si>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</si>
  <si>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</si>
  <si>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</si>
  <si>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</si>
  <si>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</si>
  <si>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</si>
  <si>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</si>
  <si>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</si>
  <si>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</si>
  <si>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</si>
  <si>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</si>
  <si>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</si>
  <si>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</si>
  <si>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</si>
  <si>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</si>
  <si>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</si>
  <si>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</si>
  <si>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</si>
  <si>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</si>
  <si>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</si>
  <si>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</si>
  <si>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</si>
  <si>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</si>
  <si>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</si>
  <si>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</si>
  <si>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</si>
  <si>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</si>
  <si>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</si>
  <si>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</si>
  <si>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</si>
  <si>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</si>
  <si>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</si>
  <si>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</si>
  <si>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</si>
  <si>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</si>
  <si>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</si>
  <si>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</si>
  <si>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</si>
  <si>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</si>
  <si>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</si>
  <si>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</si>
  <si>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</si>
  <si>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</si>
  <si>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</si>
  <si>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</si>
  <si>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</si>
  <si>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</si>
  <si>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</si>
  <si>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</si>
  <si>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</si>
  <si>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</si>
  <si>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</si>
  <si>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</si>
  <si>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</si>
  <si>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</si>
  <si>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</si>
  <si>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</si>
  <si>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</si>
  <si>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</si>
  <si>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</si>
  <si>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</si>
  <si>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</si>
  <si>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</si>
  <si>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</si>
  <si>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</si>
  <si>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</si>
  <si>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</si>
  <si>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</si>
  <si>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</si>
  <si>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</si>
  <si>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</si>
  <si>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</si>
  <si>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</si>
  <si>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</si>
  <si>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</si>
  <si>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</si>
  <si>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</si>
  <si>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</si>
  <si>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</si>
  <si>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</si>
  <si>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</si>
  <si>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</si>
  <si>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</si>
  <si>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</si>
  <si>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</si>
  <si>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</si>
  <si>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</si>
  <si>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</si>
  <si>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</si>
  <si>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</si>
  <si>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</si>
  <si>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</si>
  <si>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</si>
  <si>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</si>
  <si>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</si>
  <si>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</si>
  <si>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</si>
  <si>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</si>
  <si>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</si>
  <si>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</si>
  <si>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</si>
  <si>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</si>
  <si>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</si>
  <si>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</si>
  <si>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</si>
  <si>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</si>
  <si>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</si>
  <si>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</si>
  <si>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</si>
  <si>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</si>
  <si>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</si>
  <si>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</si>
  <si>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</si>
  <si>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</si>
  <si>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</si>
  <si>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</si>
  <si>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</si>
  <si>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</si>
  <si>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</si>
  <si>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</si>
  <si>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</si>
  <si>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</si>
  <si>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</si>
  <si>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</si>
  <si>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</si>
  <si>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</si>
  <si>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</si>
  <si>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</si>
  <si>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</si>
  <si>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</si>
  <si>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</si>
  <si>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</si>
  <si>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</si>
  <si>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</si>
  <si>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</si>
  <si>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</si>
  <si>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</si>
  <si>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</si>
  <si>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</si>
  <si>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</si>
  <si>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</si>
  <si>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</si>
  <si>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</si>
  <si>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</si>
  <si>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</si>
  <si>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</si>
  <si>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</si>
  <si>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</si>
  <si>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</si>
  <si>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</si>
  <si>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</si>
  <si>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</si>
  <si>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</si>
  <si>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</si>
  <si>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</si>
  <si>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</si>
  <si>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</si>
  <si>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</si>
  <si>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</si>
  <si>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</si>
  <si>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</si>
  <si>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</si>
  <si>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</si>
  <si>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</si>
  <si>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</si>
  <si>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</si>
  <si>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</si>
  <si>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</si>
  <si>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</si>
  <si>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</si>
  <si>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</si>
  <si>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</si>
  <si>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</si>
  <si>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</si>
  <si>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</si>
  <si>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</si>
  <si>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</si>
  <si>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</si>
  <si>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</si>
  <si>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</si>
  <si>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</si>
  <si>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</si>
  <si>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</si>
  <si>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</si>
  <si>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</si>
  <si>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</si>
  <si>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</si>
  <si>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</si>
  <si>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</si>
  <si>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</si>
  <si>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</si>
  <si>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</si>
  <si>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</si>
  <si>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</si>
  <si>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</si>
  <si>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</si>
  <si>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</si>
  <si>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</si>
  <si>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</si>
  <si>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</si>
  <si>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</si>
  <si>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</si>
  <si>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</si>
  <si>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</si>
  <si>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</si>
  <si>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</si>
  <si>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</si>
  <si>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</si>
  <si>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</si>
  <si>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</si>
  <si>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</si>
  <si>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</si>
  <si>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</si>
  <si>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</si>
  <si>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</si>
  <si>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</si>
  <si>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</si>
  <si>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</si>
  <si>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</si>
  <si>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</si>
  <si>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</si>
  <si>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</si>
  <si>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</si>
  <si>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</si>
  <si>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</si>
  <si>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</si>
  <si>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</si>
  <si>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</si>
  <si>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</si>
  <si>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</si>
  <si>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</si>
  <si>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</si>
  <si>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</si>
  <si>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</si>
  <si>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</si>
  <si>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</si>
  <si>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</si>
  <si>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</si>
  <si>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</si>
  <si>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</si>
  <si>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</si>
  <si>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</si>
  <si>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</si>
  <si>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</si>
  <si>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</si>
  <si>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</si>
  <si>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</si>
  <si>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</si>
  <si>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</si>
  <si>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</si>
  <si>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</si>
  <si>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</si>
  <si>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</si>
  <si>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</si>
  <si>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</si>
  <si>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</si>
  <si>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</si>
  <si>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</si>
  <si>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</si>
  <si>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</si>
  <si>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</si>
  <si>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</si>
  <si>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</si>
  <si>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</si>
  <si>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</si>
  <si>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</si>
  <si>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</si>
  <si>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</si>
  <si>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</si>
  <si>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</si>
  <si>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</si>
  <si>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</si>
  <si>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</si>
  <si>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</si>
  <si>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</si>
  <si>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</si>
  <si>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</si>
  <si>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</si>
  <si>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</si>
  <si>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</si>
  <si>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</si>
  <si>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</si>
  <si>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</si>
  <si>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</si>
  <si>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</si>
  <si>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</si>
  <si>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</si>
  <si>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</si>
  <si>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</si>
  <si>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</si>
  <si>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</si>
  <si>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</si>
  <si>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</si>
  <si>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</si>
  <si>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</si>
  <si>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</si>
  <si>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</si>
  <si>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</si>
  <si>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</si>
  <si>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</si>
  <si>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</si>
  <si>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</si>
  <si>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</si>
  <si>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</si>
  <si>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</si>
  <si>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</si>
  <si>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</si>
  <si>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</si>
  <si>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</si>
  <si>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</si>
  <si>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</si>
  <si>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</si>
  <si>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</si>
  <si>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</si>
  <si>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</si>
  <si>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</si>
  <si>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</si>
  <si>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</si>
  <si>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</si>
  <si>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</si>
  <si>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</si>
  <si>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</si>
  <si>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</si>
  <si>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</si>
  <si>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</si>
  <si>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</si>
  <si>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</si>
  <si>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</si>
  <si>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</si>
  <si>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</si>
  <si>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</si>
  <si>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</si>
  <si>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</si>
  <si>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</si>
  <si>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</si>
  <si>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</si>
  <si>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</si>
  <si>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</si>
  <si>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</si>
  <si>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</si>
  <si>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</si>
  <si>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</si>
  <si>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</si>
  <si>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</si>
  <si>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</si>
  <si>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</si>
  <si>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</si>
  <si>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</si>
  <si>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</si>
  <si>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</si>
  <si>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</si>
  <si>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</si>
  <si>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</si>
  <si>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</si>
  <si>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</si>
  <si>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</si>
  <si>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</si>
  <si>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</si>
  <si>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</si>
  <si>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</si>
  <si>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</si>
  <si>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</si>
  <si>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</si>
  <si>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</si>
  <si>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</si>
  <si>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</si>
  <si>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</si>
  <si>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</si>
  <si>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</si>
  <si>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</si>
  <si>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</si>
  <si>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</si>
  <si>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</si>
  <si>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</si>
  <si>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</si>
  <si>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</si>
  <si>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</si>
  <si>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</si>
  <si>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</si>
  <si>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</si>
  <si>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</si>
  <si>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</si>
  <si>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</si>
  <si>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</si>
  <si>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</si>
  <si>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</si>
  <si>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</si>
  <si>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</si>
  <si>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</si>
  <si>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</si>
  <si>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</si>
  <si>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</si>
  <si>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</si>
  <si>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</si>
  <si>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</si>
  <si>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</si>
  <si>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</si>
  <si>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</si>
  <si>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</si>
  <si>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</si>
  <si>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</si>
  <si>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</si>
  <si>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</si>
  <si>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</si>
  <si>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</si>
  <si>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</si>
  <si>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</si>
  <si>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</si>
  <si>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</si>
  <si>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</si>
  <si>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</si>
  <si>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</si>
  <si>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</si>
  <si>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</si>
  <si>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</si>
  <si>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</si>
  <si>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</si>
  <si>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</si>
  <si>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</si>
  <si>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</si>
  <si>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</si>
  <si>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</si>
  <si>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</si>
  <si>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</si>
  <si>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</si>
  <si>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</si>
  <si>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</si>
  <si>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</si>
  <si>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</si>
  <si>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</si>
  <si>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</si>
  <si>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</si>
  <si>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</si>
  <si>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</si>
  <si>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</si>
  <si>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</si>
  <si>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</si>
  <si>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</si>
  <si>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</si>
  <si>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</si>
  <si>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</si>
  <si>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</si>
  <si>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</si>
  <si>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</si>
  <si>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</si>
  <si>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</si>
  <si>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</si>
  <si>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</si>
  <si>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</si>
  <si>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</si>
  <si>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</si>
  <si>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</si>
  <si>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</si>
  <si>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</si>
  <si>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</si>
  <si>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</si>
  <si>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</si>
  <si>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</si>
  <si>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</si>
  <si>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</si>
  <si>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</si>
  <si>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</si>
  <si>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</si>
  <si>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</si>
  <si>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</si>
  <si>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</si>
  <si>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</si>
  <si>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</si>
  <si>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</si>
  <si>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</si>
  <si>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</si>
  <si>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</si>
  <si>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</si>
  <si>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</si>
  <si>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</si>
  <si>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</si>
  <si>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</si>
  <si>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</si>
  <si>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</si>
  <si>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</si>
  <si>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</si>
  <si>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</si>
  <si>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</si>
  <si>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</si>
  <si>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</si>
  <si>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</si>
  <si>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</si>
  <si>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</si>
  <si>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</si>
  <si>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</si>
  <si>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</si>
  <si>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</si>
  <si>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</si>
  <si>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</si>
  <si>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</si>
  <si>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</si>
  <si>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</si>
  <si>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</si>
  <si>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</si>
  <si>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</si>
  <si>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</si>
  <si>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</si>
  <si>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</si>
  <si>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</si>
  <si>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</si>
  <si>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</si>
  <si>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</si>
  <si>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</si>
  <si>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</si>
  <si>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</si>
  <si>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</si>
  <si>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</si>
  <si>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</si>
  <si>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</si>
  <si>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</si>
  <si>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</si>
  <si>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</si>
  <si>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</si>
  <si>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</si>
  <si>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</si>
  <si>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</si>
  <si>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</si>
  <si>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</si>
  <si>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</si>
  <si>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</si>
  <si>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</si>
  <si>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</si>
  <si>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</si>
  <si>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</si>
  <si>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</si>
  <si>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</si>
  <si>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</si>
  <si>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</si>
  <si>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</si>
  <si>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</si>
  <si>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</si>
  <si>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</si>
  <si>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</si>
  <si>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</si>
  <si>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</si>
  <si>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</si>
  <si>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</si>
  <si>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</si>
  <si>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</si>
  <si>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</si>
  <si>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</si>
  <si>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</si>
  <si>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</si>
  <si>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</si>
  <si>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</si>
  <si>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</si>
  <si>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</si>
  <si>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</si>
  <si>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</si>
  <si>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</si>
  <si>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</si>
  <si>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</si>
  <si>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</si>
  <si>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</si>
  <si>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</si>
  <si>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</si>
  <si>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</si>
  <si>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</si>
  <si>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</si>
  <si>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</si>
  <si>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</si>
  <si>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</si>
  <si>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</si>
  <si>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</si>
  <si>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</si>
  <si>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</si>
  <si>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</si>
  <si>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</si>
  <si>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</si>
  <si>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</si>
  <si>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</si>
  <si>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</si>
  <si>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</si>
  <si>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</si>
  <si>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</si>
  <si>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</si>
  <si>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</si>
  <si>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</si>
  <si>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</si>
  <si>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</si>
  <si>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</si>
  <si>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</si>
  <si>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</si>
  <si>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</si>
  <si>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</si>
  <si>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</si>
  <si>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</si>
  <si>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</si>
  <si>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</si>
  <si>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</si>
  <si>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</si>
  <si>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</si>
  <si>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</si>
  <si>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</si>
  <si>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</si>
  <si>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</si>
  <si>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</si>
  <si>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</si>
  <si>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</si>
  <si>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</si>
  <si>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</si>
  <si>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</si>
  <si>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</si>
  <si>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</si>
  <si>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</si>
  <si>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</si>
  <si>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</si>
  <si>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</si>
  <si>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</si>
  <si>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</si>
  <si>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</si>
  <si>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</si>
  <si>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</si>
  <si>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</si>
  <si>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</si>
  <si>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</si>
  <si>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</si>
  <si>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</si>
  <si>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</si>
  <si>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</si>
  <si>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</si>
  <si>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</si>
  <si>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</si>
  <si>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</si>
  <si>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</si>
  <si>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</si>
  <si>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</si>
  <si>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</si>
  <si>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</si>
  <si>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</si>
  <si>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</si>
  <si>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</si>
  <si>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</si>
  <si>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</si>
  <si>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</si>
  <si>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</si>
  <si>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</si>
  <si>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</si>
  <si>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</si>
  <si>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</si>
  <si>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</si>
  <si>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</si>
  <si>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</si>
  <si>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</si>
  <si>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</si>
  <si>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</si>
  <si>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</si>
  <si>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</si>
  <si>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</si>
  <si>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</si>
  <si>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</si>
  <si>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</si>
  <si>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</si>
  <si>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</si>
  <si>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</si>
  <si>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</si>
  <si>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</si>
  <si>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</si>
  <si>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</si>
  <si>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</si>
  <si>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</si>
  <si>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</si>
  <si>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</si>
  <si>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</si>
  <si>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</si>
  <si>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</si>
  <si>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</si>
  <si>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</si>
  <si>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</si>
  <si>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</si>
  <si>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</si>
  <si>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</si>
  <si>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</si>
  <si>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</si>
  <si>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</si>
  <si>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</si>
  <si>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</si>
  <si>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</si>
  <si>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</si>
  <si>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</si>
  <si>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</si>
  <si>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</si>
  <si>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</si>
  <si>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</si>
  <si>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</si>
  <si>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</si>
  <si>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</si>
  <si>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</si>
  <si>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</si>
  <si>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</si>
  <si>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</si>
  <si>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</si>
  <si>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</si>
  <si>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</si>
  <si>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</si>
  <si>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</si>
  <si>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</si>
  <si>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</si>
  <si>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</si>
  <si>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</si>
  <si>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</si>
  <si>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</si>
  <si>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</si>
  <si>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</si>
  <si>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</si>
  <si>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</si>
  <si>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</si>
  <si>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</si>
  <si>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</si>
  <si>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</si>
  <si>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</si>
  <si>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</si>
  <si>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</si>
  <si>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</si>
  <si>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</si>
  <si>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</si>
  <si>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</si>
  <si>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</si>
  <si>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</si>
  <si>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</si>
  <si>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</si>
  <si>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</si>
  <si>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</si>
  <si>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</si>
  <si>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</si>
  <si>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</si>
  <si>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</si>
  <si>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</si>
  <si>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</si>
  <si>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</si>
  <si>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</si>
  <si>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</si>
  <si>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</si>
  <si>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</si>
  <si>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</si>
  <si>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</si>
  <si>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</si>
  <si>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</si>
  <si>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</si>
  <si>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</si>
  <si>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</si>
  <si>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</si>
  <si>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</si>
  <si>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</si>
  <si>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</si>
  <si>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</si>
  <si>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</si>
  <si>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</si>
  <si>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</si>
  <si>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</si>
  <si>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</si>
  <si>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</si>
  <si>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</si>
  <si>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</si>
  <si>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</si>
  <si>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</si>
  <si>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</si>
  <si>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</si>
  <si>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</si>
  <si>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</si>
  <si>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</si>
  <si>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</si>
  <si>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</si>
  <si>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</si>
  <si>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</si>
  <si>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</si>
  <si>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</si>
  <si>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</si>
  <si>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</si>
  <si>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</si>
  <si>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</si>
  <si>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</si>
  <si>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</si>
  <si>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</si>
  <si>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</si>
  <si>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</si>
  <si>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</si>
  <si>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</si>
  <si>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</si>
  <si>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</si>
  <si>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</si>
  <si>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</si>
  <si>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</si>
  <si>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</si>
  <si>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</si>
  <si>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</si>
  <si>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</si>
  <si>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</si>
  <si>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</si>
  <si>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</si>
  <si>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</si>
  <si>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</si>
  <si>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</si>
  <si>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</si>
  <si>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</si>
  <si>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</si>
  <si>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</si>
  <si>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</si>
  <si>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</si>
  <si>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</si>
  <si>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</si>
  <si>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</si>
  <si>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</si>
  <si>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</si>
  <si>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</si>
  <si>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</si>
  <si>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</si>
  <si>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</si>
  <si>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</si>
  <si>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</si>
  <si>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</si>
  <si>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</si>
  <si>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</si>
  <si>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</si>
  <si>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</si>
  <si>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</si>
  <si>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</si>
  <si>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</si>
  <si>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</si>
  <si>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</si>
  <si>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</si>
  <si>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</si>
  <si>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</si>
  <si>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</si>
  <si>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</si>
  <si>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</si>
  <si>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</si>
  <si>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</si>
  <si>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</si>
  <si>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</si>
  <si>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</si>
  <si>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</si>
  <si>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</si>
  <si>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</si>
  <si>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</si>
  <si>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</si>
  <si>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</si>
  <si>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</si>
  <si>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</si>
  <si>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</si>
  <si>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</si>
  <si>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</si>
  <si>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</si>
  <si>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</si>
  <si>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</si>
  <si>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</si>
  <si>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</si>
  <si>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</si>
  <si>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</si>
  <si>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</si>
  <si>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</si>
  <si>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</si>
  <si>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</si>
  <si>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</si>
  <si>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</si>
  <si>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</si>
  <si>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</si>
  <si>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</si>
  <si>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</si>
  <si>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</si>
  <si>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</si>
  <si>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</si>
  <si>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</si>
  <si>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</si>
  <si>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</si>
  <si>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</si>
  <si>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</si>
  <si>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</si>
  <si>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</si>
  <si>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</si>
  <si>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</si>
  <si>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</si>
  <si>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</si>
  <si>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</si>
  <si>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</si>
  <si>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</si>
  <si>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</si>
  <si>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</si>
  <si>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</si>
  <si>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</si>
  <si>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</si>
  <si>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</si>
  <si>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</si>
  <si>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</si>
  <si>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</si>
  <si>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</si>
  <si>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</si>
  <si>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</si>
  <si>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</si>
  <si>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</si>
  <si>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</si>
  <si>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</si>
  <si>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</si>
  <si>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</si>
  <si>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</si>
  <si>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</si>
  <si>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</si>
  <si>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</si>
  <si>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</si>
  <si>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</si>
  <si>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</si>
  <si>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</si>
  <si>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</si>
  <si>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</si>
  <si>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</si>
  <si>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</si>
  <si>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</si>
  <si>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</si>
  <si>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</si>
  <si>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</si>
  <si>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</si>
  <si>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</si>
  <si>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</si>
  <si>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</si>
  <si>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</si>
  <si>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</si>
  <si>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</si>
  <si>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</si>
  <si>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</si>
  <si>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</si>
  <si>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</si>
  <si>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</si>
  <si>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</si>
  <si>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</si>
  <si>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</si>
  <si>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</si>
  <si>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</si>
  <si>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</si>
  <si>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</si>
  <si>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</si>
  <si>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</si>
  <si>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</si>
  <si>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</si>
  <si>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</si>
  <si>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</si>
  <si>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</si>
  <si>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</si>
  <si>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</si>
  <si>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</si>
  <si>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</si>
  <si>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</si>
  <si>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</si>
  <si>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</si>
  <si>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</si>
  <si>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</si>
  <si>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</si>
  <si>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</si>
  <si>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</si>
  <si>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</si>
  <si>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</si>
  <si>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</si>
  <si>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</si>
  <si>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</si>
  <si>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</si>
  <si>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</si>
  <si>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</si>
  <si>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</si>
  <si>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</si>
  <si>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</si>
  <si>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</si>
  <si>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</si>
  <si>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</si>
  <si>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</si>
  <si>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</si>
  <si>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</si>
  <si>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</si>
  <si>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</si>
  <si>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</si>
  <si>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</si>
  <si>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</si>
  <si>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</si>
  <si>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</si>
  <si>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</si>
  <si>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</si>
  <si>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</si>
  <si>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</si>
  <si>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</si>
  <si>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</si>
  <si>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</si>
  <si>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</si>
  <si>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</si>
  <si>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</si>
  <si>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</si>
  <si>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</si>
  <si>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</si>
  <si>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</si>
  <si>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</si>
  <si>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</si>
  <si>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</si>
  <si>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</si>
  <si>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</si>
  <si>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</si>
  <si>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</si>
  <si>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</si>
  <si>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</si>
  <si>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</si>
  <si>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</si>
  <si>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</si>
  <si>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</si>
  <si>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</si>
  <si>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</si>
  <si>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</si>
  <si>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</si>
  <si>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</si>
  <si>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</si>
  <si>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</si>
  <si>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</si>
  <si>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</si>
  <si>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</si>
  <si>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</si>
  <si>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</si>
  <si>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</si>
  <si>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</si>
  <si>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</si>
  <si>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</si>
  <si>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</si>
  <si>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</si>
  <si>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</si>
  <si>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</si>
  <si>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</si>
  <si>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</si>
  <si>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</si>
  <si>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</si>
  <si>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</si>
  <si>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</si>
  <si>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</si>
  <si>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</si>
  <si>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</si>
  <si>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</si>
  <si>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</si>
  <si>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</si>
  <si>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</si>
  <si>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</si>
  <si>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</si>
  <si>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</si>
  <si>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</si>
  <si>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</si>
  <si>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</si>
  <si>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</si>
  <si>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</si>
  <si>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</si>
  <si>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</si>
  <si>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</si>
  <si>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</si>
  <si>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</si>
  <si>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</si>
  <si>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</si>
  <si>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</si>
  <si>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</si>
  <si>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</si>
  <si>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</si>
  <si>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</si>
  <si>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</si>
  <si>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</si>
  <si>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</si>
  <si>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</si>
  <si>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</si>
  <si>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</si>
  <si>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</si>
  <si>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</si>
  <si>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</si>
  <si>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</si>
  <si>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</si>
  <si>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</si>
  <si>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</si>
  <si>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</si>
  <si>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</si>
  <si>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</si>
  <si>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</si>
  <si>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</si>
  <si>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</si>
  <si>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</si>
  <si>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</si>
  <si>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</si>
  <si>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</si>
  <si>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</si>
  <si>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</si>
  <si>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</si>
  <si>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</si>
  <si>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</si>
  <si>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</si>
  <si>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</si>
  <si>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</si>
  <si>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</si>
  <si>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</si>
  <si>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</si>
  <si>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</si>
  <si>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</si>
  <si>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</si>
  <si>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</si>
  <si>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</si>
  <si>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</si>
  <si>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</si>
  <si>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</si>
  <si>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</si>
  <si>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</si>
  <si>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</si>
  <si>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</si>
  <si>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</si>
  <si>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</si>
  <si>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</si>
  <si>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</si>
  <si>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</si>
  <si>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</si>
  <si>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</si>
  <si>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</si>
  <si>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</si>
  <si>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</si>
  <si>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</si>
  <si>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</si>
  <si>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</si>
  <si>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</si>
  <si>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</si>
  <si>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</si>
  <si>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</si>
  <si>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</si>
  <si>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</si>
  <si>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</si>
  <si>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</si>
  <si>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</si>
  <si>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</si>
  <si>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</si>
  <si>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</si>
  <si>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</si>
  <si>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</si>
  <si>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</si>
  <si>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</si>
  <si>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</si>
  <si>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</si>
  <si>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</si>
  <si>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</si>
  <si>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</si>
  <si>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</si>
  <si>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</si>
  <si>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</si>
  <si>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</si>
  <si>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</si>
  <si>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</si>
  <si>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</si>
  <si>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</si>
  <si>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</si>
  <si>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</si>
  <si>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</si>
  <si>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</si>
  <si>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</si>
  <si>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</si>
  <si>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</si>
  <si>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</si>
  <si>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</si>
  <si>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</si>
  <si>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</si>
  <si>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</si>
  <si>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</si>
  <si>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</si>
  <si>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</si>
  <si>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</si>
  <si>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</si>
  <si>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</si>
  <si>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</si>
  <si>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</si>
  <si>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</si>
  <si>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</si>
  <si>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</si>
  <si>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</si>
  <si>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</si>
  <si>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</si>
  <si>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</si>
  <si>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</si>
  <si>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</si>
  <si>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</si>
  <si>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</si>
  <si>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</si>
  <si>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</si>
  <si>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</si>
  <si>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</si>
  <si>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</si>
  <si>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</si>
  <si>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</si>
  <si>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</si>
  <si>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</si>
  <si>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</si>
  <si>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</si>
  <si>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</si>
  <si>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</si>
  <si>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</si>
  <si>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</si>
  <si>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</si>
  <si>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</si>
  <si>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</si>
  <si>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</si>
  <si>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</si>
  <si>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</si>
  <si>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</si>
  <si>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</si>
  <si>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</si>
  <si>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</si>
  <si>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</si>
  <si>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</si>
  <si>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</si>
  <si>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</si>
  <si>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</si>
  <si>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</si>
  <si>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</si>
  <si>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</si>
  <si>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</si>
  <si>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</si>
  <si>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</si>
  <si>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</si>
  <si>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</si>
  <si>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</si>
  <si>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</si>
  <si>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</si>
  <si>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</si>
  <si>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</si>
  <si>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</si>
  <si>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</si>
  <si>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</si>
  <si>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</si>
  <si>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</si>
  <si>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</si>
  <si>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</si>
  <si>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</si>
  <si>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</si>
  <si>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</si>
  <si>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</si>
  <si>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</si>
  <si>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</si>
  <si>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</si>
  <si>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</si>
  <si>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</si>
  <si>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</si>
  <si>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</si>
  <si>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</si>
  <si>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</si>
  <si>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</si>
  <si>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</si>
  <si>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</si>
  <si>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</si>
  <si>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</si>
  <si>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</si>
  <si>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</si>
  <si>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</si>
  <si>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</si>
  <si>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</si>
  <si>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</si>
  <si>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</si>
  <si>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</si>
  <si>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</si>
  <si>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</si>
  <si>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</si>
  <si>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</si>
  <si>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</si>
  <si>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</si>
  <si>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</si>
  <si>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</si>
  <si>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</si>
  <si>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</si>
  <si>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</si>
  <si>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</si>
  <si>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</si>
  <si>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</si>
  <si>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</si>
  <si>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</si>
  <si>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</si>
  <si>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</si>
  <si>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</si>
  <si>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</si>
  <si>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</si>
  <si>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</si>
  <si>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</si>
  <si>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</si>
  <si>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</si>
  <si>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</si>
  <si>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</si>
  <si>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</si>
  <si>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</si>
  <si>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</si>
  <si>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</si>
  <si>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</si>
  <si>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</si>
  <si>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</si>
  <si>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</si>
  <si>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</si>
  <si>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</si>
  <si>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</si>
  <si>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</si>
  <si>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</si>
  <si>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</si>
  <si>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</si>
  <si>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</si>
  <si>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</si>
  <si>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</si>
  <si>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</si>
  <si>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</si>
  <si>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</si>
  <si>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</si>
  <si>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</si>
  <si>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</si>
  <si>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</si>
  <si>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</si>
  <si>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</si>
  <si>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</si>
  <si>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</si>
  <si>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</si>
  <si>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</si>
  <si>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</si>
  <si>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</si>
  <si>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</si>
  <si>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</si>
  <si>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</si>
  <si>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</si>
  <si>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</si>
  <si>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</si>
  <si>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</si>
  <si>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</si>
  <si>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</si>
  <si>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</si>
  <si>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</si>
  <si>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</si>
  <si>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</si>
  <si>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</si>
  <si>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</si>
  <si>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</si>
  <si>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</si>
  <si>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</si>
  <si>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</si>
  <si>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</si>
  <si>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</si>
  <si>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</si>
  <si>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</si>
  <si>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</si>
  <si>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</si>
  <si>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</si>
  <si>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</si>
  <si>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</si>
  <si>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</si>
  <si>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</si>
  <si>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</si>
  <si>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</si>
  <si>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</si>
  <si>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</si>
  <si>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</si>
  <si>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</si>
  <si>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</si>
  <si>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</si>
  <si>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</si>
  <si>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</si>
  <si>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</si>
  <si>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</si>
  <si>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</si>
  <si>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</si>
  <si>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</si>
  <si>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</si>
  <si>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</si>
  <si>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</si>
  <si>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</si>
  <si>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</si>
  <si>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</si>
  <si>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</si>
  <si>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</si>
  <si>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</si>
  <si>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</si>
  <si>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</si>
  <si>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</si>
  <si>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</si>
  <si>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</si>
  <si>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</si>
  <si>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</si>
  <si>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</si>
  <si>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</si>
  <si>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</si>
  <si>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</si>
  <si>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</si>
  <si>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</si>
  <si>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</si>
  <si>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</si>
  <si>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</si>
  <si>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</si>
  <si>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</si>
  <si>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</si>
  <si>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</si>
  <si>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</si>
  <si>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</si>
  <si>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</si>
  <si>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</si>
  <si>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</si>
  <si>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</si>
  <si>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</si>
  <si>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</si>
  <si>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</si>
  <si>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</si>
  <si>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</si>
  <si>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</si>
  <si>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</si>
  <si>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</si>
  <si>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</si>
  <si>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</si>
  <si>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</si>
  <si>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</si>
  <si>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</si>
  <si>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</si>
  <si>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</si>
  <si>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</si>
  <si>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</si>
  <si>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</si>
  <si>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</si>
  <si>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</si>
  <si>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</si>
  <si>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</si>
  <si>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</si>
  <si>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</si>
  <si>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</si>
  <si>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</si>
  <si>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</si>
  <si>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</si>
  <si>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</si>
  <si>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</si>
  <si>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</si>
  <si>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</si>
  <si>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</si>
  <si>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</si>
  <si>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</si>
  <si>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</si>
  <si>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</si>
  <si>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</si>
  <si>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</si>
  <si>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</si>
  <si>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</si>
  <si>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</si>
  <si>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</si>
  <si>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</si>
  <si>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</si>
  <si>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</si>
  <si>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</si>
  <si>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</si>
  <si>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</si>
  <si>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</si>
  <si>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</si>
  <si>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</si>
  <si>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</si>
  <si>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</si>
  <si>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</si>
  <si>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</si>
  <si>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</si>
  <si>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</si>
  <si>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</si>
  <si>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</si>
  <si>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</si>
  <si>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</si>
  <si>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</si>
  <si>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</si>
  <si>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</si>
  <si>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</si>
  <si>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</si>
  <si>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</si>
  <si>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</si>
  <si>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</si>
  <si>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</si>
  <si>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</si>
  <si>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</si>
  <si>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</si>
  <si>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</si>
  <si>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</si>
  <si>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</si>
  <si>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</si>
  <si>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</si>
  <si>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</si>
  <si>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</si>
  <si>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</si>
  <si>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</si>
  <si>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</si>
  <si>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</si>
  <si>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</si>
  <si>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</si>
  <si>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</si>
  <si>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</si>
  <si>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</si>
  <si>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</si>
  <si>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</si>
  <si>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</si>
  <si>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</si>
  <si>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</si>
  <si>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</si>
  <si>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</si>
  <si>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</si>
  <si>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</si>
  <si>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</si>
  <si>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</si>
  <si>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</si>
  <si>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</si>
  <si>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</si>
  <si>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</si>
  <si>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</si>
  <si>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</si>
  <si>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</si>
  <si>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</si>
  <si>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</si>
  <si>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</si>
  <si>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</si>
  <si>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</si>
  <si>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</si>
  <si>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</si>
  <si>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</si>
  <si>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</si>
  <si>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</si>
  <si>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</si>
  <si>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</si>
  <si>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</si>
  <si>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</si>
  <si>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</si>
  <si>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</si>
  <si>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</si>
  <si>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</si>
  <si>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</si>
  <si>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</si>
  <si>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</si>
  <si>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</si>
  <si>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</si>
  <si>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</si>
  <si>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</si>
  <si>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</si>
  <si>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</si>
  <si>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</si>
  <si>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</si>
  <si>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</si>
  <si>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</si>
  <si>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</si>
  <si>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</si>
  <si>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</si>
  <si>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</si>
  <si>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</si>
  <si>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</si>
  <si>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</si>
  <si>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</si>
  <si>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</si>
  <si>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</si>
  <si>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</si>
  <si>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</si>
  <si>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</si>
  <si>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</si>
  <si>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</si>
  <si>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</si>
  <si>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</si>
  <si>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</si>
  <si>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</si>
  <si>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</si>
  <si>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</si>
  <si>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</si>
  <si>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</si>
  <si>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</si>
  <si>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</si>
  <si>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</si>
  <si>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</si>
  <si>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</si>
  <si>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</si>
  <si>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</si>
  <si>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</si>
  <si>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</si>
  <si>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</si>
  <si>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</si>
  <si>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</si>
  <si>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</si>
  <si>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</si>
  <si>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</si>
  <si>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</si>
  <si>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</si>
  <si>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</si>
  <si>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</si>
  <si>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</si>
  <si>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</si>
  <si>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</si>
  <si>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</si>
  <si>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</si>
  <si>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</si>
  <si>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</si>
  <si>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</si>
  <si>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</si>
  <si>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</si>
  <si>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</si>
  <si>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</si>
  <si>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</si>
  <si>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</si>
  <si>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</si>
  <si>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</si>
  <si>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</si>
  <si>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</si>
  <si>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</si>
  <si>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</si>
  <si>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</si>
  <si>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</si>
  <si>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</si>
  <si>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</si>
  <si>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</si>
  <si>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</si>
  <si>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</si>
  <si>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</si>
  <si>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</si>
  <si>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</si>
  <si>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</si>
  <si>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</si>
  <si>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</si>
  <si>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</si>
  <si>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</si>
  <si>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</si>
  <si>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</si>
  <si>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</si>
  <si>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</si>
  <si>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</si>
  <si>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</si>
  <si>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</si>
  <si>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</si>
  <si>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</si>
  <si>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</si>
  <si>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</si>
  <si>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</si>
  <si>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</si>
  <si>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</si>
  <si>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</si>
  <si>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</si>
  <si>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</si>
  <si>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</si>
  <si>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</si>
  <si>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</si>
  <si>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</si>
  <si>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</si>
  <si>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</si>
  <si>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</si>
  <si>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</si>
  <si>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</si>
  <si>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</si>
  <si>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</si>
  <si>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</si>
  <si>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</si>
  <si>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</si>
  <si>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</si>
  <si>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</si>
  <si>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</si>
  <si>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</si>
  <si>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</si>
  <si>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</si>
  <si>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</si>
  <si>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</si>
  <si>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</si>
  <si>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</si>
  <si>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</si>
  <si>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</si>
  <si>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</si>
  <si>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</si>
  <si>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</si>
  <si>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</si>
  <si>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</si>
  <si>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</si>
  <si>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</si>
  <si>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</si>
  <si>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</si>
  <si>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</si>
  <si>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</si>
  <si>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</si>
  <si>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</si>
  <si>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</si>
  <si>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</si>
  <si>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</si>
  <si>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</si>
  <si>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</si>
  <si>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</si>
  <si>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</si>
  <si>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</si>
  <si>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</si>
  <si>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</si>
  <si>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</si>
  <si>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</si>
  <si>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</si>
  <si>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</si>
  <si>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</si>
  <si>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</si>
  <si>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</si>
  <si>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</si>
  <si>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</si>
  <si>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</si>
  <si>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</si>
  <si>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</si>
  <si>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</si>
  <si>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</si>
  <si>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</si>
  <si>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</si>
  <si>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</si>
  <si>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</si>
  <si>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</si>
  <si>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</si>
  <si>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</si>
  <si>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</si>
  <si>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</si>
  <si>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</si>
  <si>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</si>
  <si>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</si>
  <si>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</si>
  <si>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</si>
  <si>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</si>
  <si>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</si>
  <si>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</si>
  <si>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</si>
  <si>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</si>
  <si>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</si>
  <si>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</si>
  <si>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</si>
  <si>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</si>
  <si>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</si>
  <si>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</si>
  <si>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</si>
  <si>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</si>
  <si>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</si>
  <si>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</si>
  <si>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</si>
  <si>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</si>
  <si>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</si>
  <si>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</si>
  <si>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</si>
  <si>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</si>
  <si>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</si>
  <si>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</si>
  <si>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</si>
  <si>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</si>
  <si>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</si>
  <si>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</si>
  <si>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</si>
  <si>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</si>
  <si>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</si>
  <si>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</si>
  <si>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</si>
  <si>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</si>
  <si>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</si>
  <si>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</si>
  <si>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</si>
  <si>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</si>
  <si>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</si>
  <si>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</si>
  <si>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</si>
  <si>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</si>
  <si>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</si>
  <si>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</si>
  <si>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</si>
  <si>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</si>
  <si>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</si>
  <si>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</si>
  <si>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</si>
  <si>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</si>
  <si>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</si>
  <si>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</si>
  <si>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</si>
  <si>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</si>
  <si>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</si>
  <si>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</si>
  <si>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</si>
  <si>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</si>
  <si>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</si>
  <si>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</si>
  <si>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</si>
  <si>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</si>
  <si>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</si>
  <si>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</si>
  <si>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</si>
  <si>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</si>
  <si>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</si>
  <si>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</si>
  <si>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</si>
  <si>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</si>
  <si>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</si>
  <si>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</si>
  <si>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</si>
  <si>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</si>
  <si>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</si>
  <si>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</si>
  <si>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</si>
  <si>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</si>
  <si>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</si>
  <si>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</si>
  <si>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</si>
  <si>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</si>
  <si>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</si>
  <si>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</si>
  <si>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</si>
  <si>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</si>
  <si>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</si>
  <si>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</si>
  <si>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</si>
  <si>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</si>
  <si>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</si>
  <si>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</si>
  <si>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</si>
  <si>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</si>
  <si>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</si>
  <si>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</si>
  <si>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</si>
  <si>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</si>
  <si>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</si>
  <si>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</si>
  <si>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</si>
  <si>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</si>
  <si>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</si>
  <si>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</si>
  <si>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</si>
  <si>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</si>
  <si>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</si>
  <si>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</si>
  <si>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</si>
  <si>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</si>
  <si>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</si>
  <si>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</si>
  <si>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</si>
  <si>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</si>
  <si>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</si>
  <si>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</si>
  <si>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</si>
  <si>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</si>
  <si>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</si>
  <si>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</si>
  <si>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</si>
  <si>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</si>
  <si>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</si>
  <si>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</si>
  <si>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</si>
  <si>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</si>
  <si>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</si>
  <si>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</si>
  <si>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</si>
  <si>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</si>
  <si>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</si>
  <si>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</si>
  <si>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</si>
  <si>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</si>
  <si>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</si>
  <si>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</si>
  <si>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</si>
  <si>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</si>
  <si>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</si>
  <si>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</si>
  <si>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</si>
  <si>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</si>
  <si>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</si>
  <si>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</si>
  <si>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</si>
  <si>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</si>
  <si>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</si>
  <si>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</si>
  <si>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</si>
  <si>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</si>
  <si>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</si>
  <si>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</si>
  <si>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</si>
  <si>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</si>
  <si>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</si>
  <si>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</si>
  <si>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</si>
  <si>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</si>
  <si>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</si>
  <si>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</si>
  <si>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</si>
  <si>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</si>
  <si>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</si>
  <si>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</si>
  <si>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</si>
  <si>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</si>
  <si>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</si>
  <si>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</si>
  <si>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</si>
  <si>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</si>
  <si>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</si>
  <si>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</si>
  <si>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</si>
  <si>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</si>
  <si>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</si>
  <si>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</si>
  <si>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</si>
  <si>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</si>
  <si>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</si>
  <si>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</si>
  <si>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</si>
  <si>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</si>
  <si>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</si>
  <si>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</si>
  <si>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</si>
  <si>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</si>
  <si>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</si>
  <si>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</si>
  <si>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</si>
  <si>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</si>
  <si>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</si>
  <si>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</si>
  <si>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</si>
  <si>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</si>
  <si>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</si>
  <si>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</si>
  <si>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</si>
  <si>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</si>
  <si>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</si>
  <si>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</si>
  <si>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</si>
  <si>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</si>
  <si>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</si>
  <si>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</si>
  <si>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</si>
  <si>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</si>
  <si>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</si>
  <si>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</si>
  <si>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</si>
  <si>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</si>
  <si>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</si>
  <si>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</si>
  <si>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</si>
  <si>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</si>
  <si>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</si>
  <si>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</si>
  <si>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</si>
  <si>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</si>
  <si>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</si>
  <si>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</si>
  <si>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</si>
  <si>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</si>
  <si>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</si>
  <si>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</si>
  <si>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</si>
  <si>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</si>
  <si>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</si>
  <si>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</si>
  <si>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</si>
  <si>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</si>
  <si>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</si>
  <si>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</si>
  <si>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</si>
  <si>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</si>
  <si>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</si>
  <si>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</si>
  <si>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</si>
  <si>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</si>
  <si>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</si>
  <si>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</si>
  <si>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</si>
  <si>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</si>
  <si>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</si>
  <si>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</si>
  <si>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</si>
  <si>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</si>
  <si>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</si>
  <si>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</si>
  <si>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</si>
  <si>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</si>
  <si>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</si>
  <si>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</si>
  <si>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</si>
  <si>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</si>
  <si>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</si>
  <si>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</si>
  <si>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</si>
  <si>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</si>
  <si>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</si>
  <si>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</si>
  <si>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</si>
  <si>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</si>
  <si>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</si>
  <si>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</si>
  <si>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</si>
  <si>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</si>
  <si>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</si>
  <si>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</si>
  <si>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</si>
  <si>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</si>
  <si>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</si>
  <si>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</si>
  <si>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</si>
  <si>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</si>
  <si>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</si>
  <si>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</si>
  <si>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</si>
  <si>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</si>
  <si>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</si>
  <si>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</si>
  <si>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</si>
  <si>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</si>
  <si>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</si>
  <si>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</si>
  <si>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</si>
  <si>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</si>
  <si>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</si>
  <si>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</si>
  <si>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</si>
  <si>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</si>
  <si>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</si>
  <si>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</si>
  <si>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</si>
  <si>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</si>
  <si>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</si>
  <si>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</si>
  <si>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</si>
  <si>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</si>
  <si>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</si>
  <si>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</si>
  <si>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</si>
  <si>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</si>
  <si>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</si>
  <si>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</si>
  <si>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</si>
  <si>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</si>
  <si>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</si>
  <si>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</si>
  <si>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</si>
  <si>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</si>
  <si>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</si>
  <si>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</si>
  <si>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</si>
  <si>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</si>
  <si>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</si>
  <si>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</si>
  <si>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</si>
  <si>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</si>
  <si>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</si>
  <si>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</si>
  <si>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</si>
  <si>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</si>
  <si>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</si>
  <si>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</si>
  <si>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</si>
  <si>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</si>
  <si>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</si>
  <si>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</si>
  <si>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</si>
  <si>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</si>
  <si>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</si>
  <si>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</si>
  <si>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</si>
  <si>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</si>
  <si>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</si>
  <si>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</si>
  <si>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</si>
  <si>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</si>
  <si>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</si>
  <si>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</si>
  <si>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</si>
  <si>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</si>
  <si>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</si>
  <si>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</si>
  <si>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</si>
  <si>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</si>
  <si>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</si>
  <si>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</si>
  <si>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</si>
  <si>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</si>
  <si>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</si>
  <si>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</si>
  <si>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</si>
  <si>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</si>
  <si>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</si>
  <si>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</si>
  <si>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</si>
  <si>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</si>
  <si>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</si>
  <si>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</si>
  <si>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</si>
  <si>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</si>
  <si>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</si>
  <si>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</si>
  <si>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</si>
  <si>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</si>
  <si>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</si>
  <si>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</si>
  <si>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</si>
  <si>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</si>
  <si>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</si>
  <si>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</si>
  <si>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</si>
  <si>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</si>
  <si>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</si>
  <si>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</si>
  <si>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</si>
  <si>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</si>
  <si>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</si>
  <si>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</si>
  <si>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</si>
  <si>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</si>
  <si>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</si>
  <si>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</si>
  <si>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</si>
  <si>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</si>
  <si>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</si>
  <si>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</si>
  <si>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</si>
  <si>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</si>
  <si>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</si>
  <si>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</si>
  <si>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</si>
  <si>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</si>
  <si>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</si>
  <si>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</si>
  <si>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</si>
  <si>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</si>
  <si>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</si>
  <si>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</si>
  <si>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</si>
  <si>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</si>
  <si>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</si>
  <si>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</si>
  <si>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</si>
  <si>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</si>
  <si>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</si>
  <si>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</si>
  <si>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</si>
  <si>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</si>
  <si>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</si>
  <si>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</si>
  <si>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</si>
  <si>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</si>
  <si>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</si>
  <si>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</si>
  <si>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</si>
  <si>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</si>
  <si>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</si>
  <si>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</si>
  <si>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</si>
  <si>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</si>
  <si>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</si>
  <si>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</si>
  <si>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</si>
  <si>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</si>
  <si>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</si>
  <si>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</si>
  <si>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</si>
  <si>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</si>
  <si>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</si>
  <si>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</si>
  <si>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</si>
  <si>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</si>
  <si>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</si>
  <si>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</si>
  <si>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</si>
  <si>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</si>
  <si>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</si>
  <si>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</si>
  <si>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</si>
  <si>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</si>
  <si>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</si>
  <si>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</si>
  <si>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</si>
  <si>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</si>
  <si>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</si>
  <si>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</si>
  <si>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</si>
  <si>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</si>
  <si>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</si>
  <si>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</si>
  <si>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</si>
  <si>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</si>
  <si>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</si>
  <si>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</si>
  <si>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</si>
  <si>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</si>
  <si>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</si>
  <si>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</si>
  <si>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</si>
  <si>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</si>
  <si>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</si>
  <si>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</si>
  <si>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</si>
  <si>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</si>
  <si>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</si>
  <si>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</si>
  <si>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</si>
  <si>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</si>
  <si>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</si>
  <si>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</si>
  <si>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</si>
  <si>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</si>
  <si>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</si>
  <si>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</si>
  <si>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</si>
  <si>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</si>
  <si>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</si>
  <si>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</si>
  <si>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</si>
  <si>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</si>
  <si>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</si>
  <si>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</si>
  <si>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</si>
  <si>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</si>
  <si>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</si>
  <si>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</si>
  <si>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</si>
  <si>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</si>
  <si>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</si>
  <si>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</si>
  <si>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</si>
  <si>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</si>
  <si>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</si>
  <si>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</si>
  <si>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</si>
  <si>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</si>
  <si>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</si>
  <si>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</si>
  <si>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</si>
  <si>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</si>
  <si>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</si>
  <si>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</si>
  <si>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</si>
  <si>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</si>
  <si>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</si>
  <si>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</si>
  <si>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</si>
  <si>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</si>
  <si>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</si>
  <si>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</si>
  <si>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</si>
  <si>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</si>
  <si>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</si>
  <si>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</si>
  <si>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</si>
  <si>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</si>
  <si>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</si>
  <si>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</si>
  <si>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</si>
  <si>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</si>
  <si>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</si>
  <si>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</si>
  <si>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</si>
  <si>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</si>
  <si>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</si>
  <si>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</si>
  <si>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</si>
  <si>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</si>
  <si>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</si>
  <si>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</si>
  <si>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</si>
  <si>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</si>
  <si>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</si>
  <si>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</si>
  <si>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</si>
  <si>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</si>
  <si>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</si>
  <si>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</si>
  <si>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</si>
  <si>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</si>
  <si>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</si>
  <si>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</si>
  <si>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</si>
  <si>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</si>
  <si>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</si>
  <si>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</si>
  <si>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</si>
  <si>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</si>
  <si>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</si>
  <si>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</si>
  <si>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</si>
  <si>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</si>
  <si>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</si>
  <si>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</si>
  <si>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</si>
  <si>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</si>
  <si>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</si>
  <si>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</si>
  <si>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</si>
  <si>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</si>
  <si>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</si>
  <si>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</si>
  <si>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</si>
  <si>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</si>
  <si>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</si>
  <si>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</si>
  <si>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</si>
  <si>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</si>
  <si>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</si>
  <si>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</si>
  <si>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</si>
  <si>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</si>
  <si>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</si>
  <si>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</si>
  <si>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</si>
  <si>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</si>
  <si>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</si>
  <si>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</si>
  <si>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</si>
  <si>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</si>
  <si>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</si>
  <si>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</si>
  <si>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</si>
  <si>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</si>
  <si>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</si>
  <si>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</si>
  <si>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</si>
  <si>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</si>
  <si>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</si>
  <si>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</si>
  <si>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</si>
  <si>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</si>
  <si>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</si>
  <si>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</si>
  <si>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</si>
  <si>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</si>
  <si>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</si>
  <si>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</si>
  <si>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</si>
  <si>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</si>
  <si>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</si>
  <si>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</si>
  <si>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</si>
  <si>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</si>
  <si>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</si>
  <si>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</si>
  <si>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</si>
  <si>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</si>
  <si>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</si>
  <si>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</si>
  <si>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</si>
  <si>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</si>
  <si>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</si>
  <si>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</si>
  <si>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</si>
  <si>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</si>
  <si>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</si>
  <si>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</si>
  <si>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</si>
  <si>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</si>
  <si>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</si>
  <si>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</si>
  <si>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</si>
  <si>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</si>
  <si>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</si>
  <si>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</si>
  <si>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</si>
  <si>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</si>
  <si>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</si>
  <si>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</si>
  <si>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</si>
  <si>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</si>
  <si>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</si>
  <si>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</si>
  <si>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</si>
  <si>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</si>
  <si>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</si>
  <si>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</si>
  <si>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</si>
  <si>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</si>
  <si>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</si>
  <si>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</si>
  <si>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</si>
  <si>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</si>
  <si>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</si>
  <si>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</si>
  <si>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</si>
  <si>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</si>
  <si>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</si>
  <si>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</si>
  <si>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</si>
  <si>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</si>
  <si>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</si>
  <si>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</si>
  <si>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</si>
  <si>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</si>
  <si>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</si>
  <si>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</si>
  <si>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</si>
  <si>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</si>
  <si>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</si>
  <si>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</si>
  <si>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</si>
  <si>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</si>
  <si>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</si>
  <si>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</si>
  <si>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</si>
  <si>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</si>
  <si>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</si>
  <si>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</si>
  <si>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</si>
  <si>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</si>
  <si>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</si>
  <si>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</si>
  <si>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</si>
  <si>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</si>
  <si>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</si>
  <si>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</si>
  <si>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</si>
  <si>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</si>
  <si>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</si>
  <si>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</si>
  <si>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</si>
  <si>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</si>
  <si>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</si>
  <si>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</si>
  <si>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</si>
  <si>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</si>
  <si>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</si>
  <si>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</si>
  <si>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</si>
  <si>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</si>
  <si>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</si>
  <si>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</si>
  <si>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</si>
  <si>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</si>
  <si>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</si>
  <si>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</si>
  <si>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</si>
  <si>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</si>
  <si>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</si>
  <si>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</si>
  <si>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</si>
  <si>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</si>
  <si>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</si>
  <si>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</si>
  <si>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</si>
  <si>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</si>
  <si>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</si>
  <si>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</si>
  <si>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</si>
  <si>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</si>
  <si>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</si>
  <si>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</si>
  <si>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</si>
  <si>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</si>
  <si>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</si>
  <si>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</si>
  <si>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</si>
  <si>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</si>
  <si>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</si>
  <si>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</si>
  <si>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</si>
  <si>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</si>
  <si>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</si>
  <si>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</si>
  <si>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</si>
  <si>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</si>
  <si>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</si>
  <si>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</si>
  <si>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</si>
  <si>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</si>
  <si>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</si>
  <si>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</si>
  <si>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</si>
  <si>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</si>
  <si>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</si>
  <si>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</si>
  <si>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</si>
  <si>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</si>
  <si>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</si>
  <si>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</si>
  <si>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</si>
  <si>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</si>
  <si>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</si>
  <si>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</si>
  <si>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</si>
  <si>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</si>
  <si>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</si>
  <si>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</si>
  <si>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</si>
  <si>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</si>
  <si>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</si>
  <si>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</si>
  <si>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</si>
  <si>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</si>
  <si>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</si>
  <si>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</si>
  <si>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</si>
  <si>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</si>
  <si>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</si>
  <si>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</si>
  <si>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</si>
  <si>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</si>
  <si>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</si>
  <si>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</si>
  <si>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</si>
  <si>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</si>
  <si>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</si>
  <si>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</si>
  <si>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</si>
  <si>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</si>
  <si>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</si>
  <si>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</si>
  <si>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</si>
  <si>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</si>
  <si>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</si>
  <si>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</si>
  <si>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</si>
  <si>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</si>
  <si>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</si>
  <si>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</si>
  <si>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</si>
  <si>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</si>
  <si>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</si>
  <si>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</si>
  <si>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</si>
  <si>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</si>
  <si>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</si>
  <si>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</si>
  <si>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</si>
  <si>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</si>
  <si>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</si>
  <si>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</si>
  <si>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</si>
  <si>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</si>
  <si>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</si>
  <si>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</si>
  <si>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</si>
  <si>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</si>
  <si>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</si>
  <si>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</si>
  <si>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</si>
  <si>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</si>
  <si>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</si>
  <si>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</si>
  <si>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</si>
  <si>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</si>
  <si>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</si>
  <si>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</si>
  <si>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</si>
  <si>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</si>
  <si>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</si>
  <si>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</si>
  <si>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</si>
  <si>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</si>
  <si>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</si>
  <si>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</si>
  <si>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</si>
  <si>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</si>
  <si>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</si>
  <si>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</si>
  <si>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</si>
  <si>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</si>
  <si>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</si>
  <si>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</si>
  <si>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</si>
  <si>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</si>
  <si>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</si>
  <si>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</si>
  <si>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</si>
  <si>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</si>
  <si>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</si>
  <si>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</si>
  <si>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</si>
  <si>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</si>
  <si>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</si>
  <si>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</si>
  <si>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</si>
  <si>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</si>
  <si>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</si>
  <si>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</si>
  <si>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</si>
  <si>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</si>
  <si>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</si>
  <si>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</si>
  <si>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</si>
  <si>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</si>
  <si>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</si>
  <si>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</si>
  <si>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</si>
  <si>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</si>
  <si>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</si>
  <si>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</si>
  <si>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</si>
  <si>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</si>
  <si>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</si>
  <si>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</si>
  <si>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</si>
  <si>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</si>
  <si>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</si>
  <si>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</si>
  <si>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</si>
  <si>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</si>
  <si>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</si>
  <si>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</si>
  <si>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</si>
  <si>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</si>
  <si>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</si>
  <si>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</si>
  <si>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</si>
  <si>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</si>
  <si>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</si>
  <si>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</si>
  <si>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</si>
  <si>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</si>
  <si>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</si>
  <si>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</si>
  <si>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</si>
  <si>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</si>
  <si>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</si>
  <si>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</si>
  <si>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</si>
  <si>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</si>
  <si>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</si>
  <si>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</si>
  <si>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</si>
  <si>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</si>
  <si>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</si>
  <si>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</si>
  <si>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</si>
  <si>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</si>
  <si>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</si>
  <si>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</si>
  <si>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</si>
  <si>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</si>
  <si>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</si>
  <si>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</si>
  <si>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</si>
  <si>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</si>
  <si>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</si>
  <si>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</si>
  <si>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</si>
  <si>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</si>
  <si>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</si>
  <si>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</si>
  <si>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</si>
  <si>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</si>
  <si>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</si>
  <si>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</si>
  <si>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</si>
  <si>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</si>
  <si>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</si>
  <si>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</si>
  <si>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</si>
  <si>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</si>
  <si>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</si>
  <si>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</si>
  <si>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</si>
  <si>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</si>
  <si>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</si>
  <si>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</si>
  <si>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</si>
  <si>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</si>
  <si>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</si>
  <si>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</si>
  <si>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</si>
  <si>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</si>
  <si>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</si>
  <si>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</si>
  <si>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</si>
  <si>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</si>
  <si>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</si>
  <si>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</si>
  <si>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</si>
  <si>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</si>
  <si>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</si>
  <si>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</si>
  <si>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</si>
  <si>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</si>
  <si>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</si>
  <si>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</si>
  <si>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</si>
  <si>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</si>
  <si>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</si>
  <si>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</si>
  <si>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</si>
  <si>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</si>
  <si>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</si>
  <si>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</si>
  <si>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</si>
  <si>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</si>
  <si>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</si>
  <si>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</si>
  <si>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</si>
  <si>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</si>
  <si>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</si>
  <si>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</si>
  <si>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</si>
  <si>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</si>
  <si>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</si>
  <si>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</si>
  <si>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</si>
  <si>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</si>
  <si>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</si>
  <si>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</si>
  <si>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</si>
  <si>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</si>
  <si>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</si>
  <si>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</si>
  <si>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</si>
  <si>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</si>
  <si>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</si>
  <si>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</si>
  <si>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</si>
  <si>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</si>
  <si>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</si>
  <si>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</si>
  <si>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</si>
  <si>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</si>
  <si>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</si>
  <si>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</si>
  <si>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</si>
  <si>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</si>
  <si>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</si>
  <si>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</si>
  <si>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</si>
  <si>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</si>
  <si>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</si>
  <si>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</si>
  <si>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</si>
  <si>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</si>
  <si>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</si>
  <si>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</si>
  <si>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</si>
  <si>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</si>
  <si>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</si>
  <si>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</si>
  <si>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</si>
  <si>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</si>
  <si>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</si>
  <si>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</si>
  <si>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</si>
  <si>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</si>
  <si>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</si>
  <si>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</si>
  <si>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</si>
  <si>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</si>
  <si>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</si>
  <si>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</si>
  <si>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</si>
  <si>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</si>
  <si>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</si>
  <si>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</si>
  <si>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</si>
  <si>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</si>
  <si>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</si>
  <si>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</si>
  <si>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</si>
  <si>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</si>
  <si>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</si>
  <si>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</si>
  <si>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</si>
  <si>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</si>
  <si>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</si>
  <si>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</si>
  <si>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</si>
  <si>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</si>
  <si>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</si>
  <si>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</si>
  <si>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</si>
  <si>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</si>
  <si>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</si>
  <si>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</si>
  <si>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</si>
  <si>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</si>
  <si>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</si>
  <si>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</si>
  <si>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</si>
  <si>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</si>
  <si>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</si>
  <si>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</si>
  <si>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</si>
  <si>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</si>
  <si>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</si>
  <si>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</si>
  <si>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</si>
  <si>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</si>
  <si>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</si>
  <si>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</si>
  <si>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</si>
  <si>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</si>
  <si>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</si>
  <si>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</si>
  <si>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</si>
  <si>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</si>
  <si>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</si>
  <si>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</si>
  <si>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</si>
  <si>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</si>
  <si>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</si>
  <si>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</si>
  <si>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</si>
  <si>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</si>
  <si>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</si>
  <si>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</si>
  <si>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</si>
  <si>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</si>
  <si>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</si>
  <si>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</si>
  <si>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</si>
  <si>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</si>
  <si>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</si>
  <si>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</si>
  <si>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</si>
  <si>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</si>
  <si>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</si>
  <si>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</si>
  <si>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</si>
  <si>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</si>
  <si>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</si>
  <si>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</si>
  <si>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</si>
  <si>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</si>
  <si>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</si>
  <si>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</si>
  <si>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</si>
  <si>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</si>
  <si>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</si>
  <si>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</si>
  <si>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</si>
  <si>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</si>
  <si>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</si>
  <si>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</si>
  <si>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</si>
  <si>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</si>
  <si>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</si>
  <si>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</si>
  <si>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</si>
  <si>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</si>
  <si>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</si>
  <si>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</si>
  <si>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</si>
  <si>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</si>
  <si>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</si>
  <si>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</si>
  <si>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</si>
  <si>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</si>
  <si>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</si>
  <si>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</si>
  <si>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</si>
  <si>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</si>
  <si>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</si>
  <si>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</si>
  <si>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</si>
  <si>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</si>
  <si>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</si>
  <si>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</si>
  <si>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</si>
  <si>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</si>
  <si>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</si>
  <si>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</si>
  <si>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</si>
  <si>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</si>
  <si>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</si>
  <si>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</si>
  <si>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</si>
  <si>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</si>
  <si>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</si>
  <si>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</si>
  <si>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</si>
  <si>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</si>
  <si>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</si>
  <si>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</si>
  <si>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</si>
  <si>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</si>
  <si>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</si>
  <si>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</si>
  <si>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</si>
  <si>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</si>
  <si>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</si>
  <si>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</si>
  <si>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</si>
  <si>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</si>
  <si>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</si>
  <si>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</si>
  <si>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</si>
  <si>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</si>
  <si>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</si>
  <si>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</si>
  <si>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</si>
  <si>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</si>
  <si>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</si>
  <si>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</si>
  <si>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</si>
  <si>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</si>
  <si>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</si>
  <si>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</si>
  <si>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</si>
  <si>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</si>
  <si>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</si>
  <si>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</si>
  <si>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</si>
  <si>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</si>
  <si>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</si>
  <si>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</si>
  <si>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</si>
  <si>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</si>
  <si>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</si>
  <si>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</si>
  <si>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</si>
  <si>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</si>
  <si>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</si>
  <si>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</si>
  <si>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</si>
  <si>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</si>
  <si>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</si>
  <si>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</si>
  <si>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</si>
  <si>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</si>
  <si>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</si>
  <si>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</si>
  <si>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</si>
  <si>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</si>
  <si>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</si>
  <si>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</si>
  <si>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</si>
  <si>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</si>
  <si>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</si>
  <si>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</si>
  <si>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</si>
  <si>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</si>
  <si>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</si>
  <si>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</si>
  <si>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</si>
  <si>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</si>
  <si>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</si>
  <si>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</si>
  <si>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</si>
  <si>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</si>
  <si>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</si>
  <si>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</si>
  <si>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</si>
  <si>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</si>
  <si>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</si>
  <si>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</si>
  <si>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</si>
  <si>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</si>
  <si>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</si>
  <si>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</si>
  <si>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</si>
  <si>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</si>
  <si>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</si>
  <si>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</si>
  <si>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</si>
  <si>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</si>
  <si>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</si>
  <si>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</si>
  <si>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</si>
  <si>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</si>
  <si>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</si>
  <si>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</si>
  <si>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</si>
  <si>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</si>
  <si>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</si>
  <si>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</si>
  <si>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</si>
  <si>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</si>
  <si>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</si>
  <si>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</si>
  <si>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</si>
  <si>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</si>
  <si>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</si>
  <si>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</si>
  <si>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</si>
  <si>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</si>
  <si>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</si>
  <si>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</si>
  <si>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</si>
  <si>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</si>
  <si>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</si>
  <si>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</si>
  <si>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</si>
  <si>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</si>
  <si>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</si>
  <si>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</si>
  <si>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</si>
  <si>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</si>
  <si>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</si>
  <si>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</si>
  <si>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</si>
  <si>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</si>
  <si>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</si>
  <si>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</si>
  <si>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</si>
  <si>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</si>
  <si>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</si>
  <si>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</si>
  <si>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</si>
  <si>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</si>
  <si>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</si>
  <si>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</si>
  <si>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</si>
  <si>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</si>
  <si>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</si>
  <si>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</si>
  <si>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</si>
  <si>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</si>
  <si>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</si>
  <si>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</si>
  <si>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</si>
  <si>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</si>
  <si>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</si>
  <si>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</si>
  <si>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</si>
  <si>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</si>
  <si>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</si>
  <si>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</si>
  <si>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</si>
  <si>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</si>
  <si>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</si>
  <si>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</si>
  <si>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</si>
  <si>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</si>
  <si>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</si>
  <si>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</si>
  <si>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</si>
  <si>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</si>
  <si>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</si>
  <si>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</si>
  <si>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</si>
  <si>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</si>
  <si>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</si>
  <si>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</si>
  <si>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</si>
  <si>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</si>
  <si>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</si>
  <si>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</si>
  <si>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</si>
  <si>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</si>
  <si>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</si>
  <si>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</si>
  <si>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</si>
  <si>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</si>
  <si>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</si>
  <si>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</si>
  <si>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</si>
  <si>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</si>
  <si>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</si>
  <si>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</si>
  <si>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</si>
  <si>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</si>
  <si>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</si>
  <si>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</si>
  <si>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</si>
  <si>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</si>
  <si>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</si>
  <si>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</si>
  <si>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</si>
  <si>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</si>
  <si>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</si>
  <si>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</si>
  <si>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</si>
  <si>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</si>
  <si>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</si>
  <si>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</si>
  <si>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</si>
  <si>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</si>
  <si>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</si>
  <si>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</si>
  <si>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</si>
  <si>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</si>
  <si>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</si>
  <si>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</si>
  <si>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</si>
  <si>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</si>
  <si>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</si>
  <si>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</si>
  <si>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</si>
  <si>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</si>
  <si>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</si>
  <si>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</si>
  <si>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</si>
  <si>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</si>
  <si>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</si>
  <si>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</si>
  <si>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</si>
  <si>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</si>
  <si>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</si>
  <si>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</si>
  <si>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</si>
  <si>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</si>
  <si>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</si>
  <si>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</si>
  <si>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</si>
  <si>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</si>
  <si>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</si>
  <si>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</si>
  <si>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</si>
  <si>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</si>
  <si>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</si>
  <si>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</si>
  <si>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</si>
  <si>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</si>
  <si>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</si>
  <si>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</si>
  <si>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</si>
  <si>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</si>
  <si>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</si>
  <si>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</si>
  <si>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</si>
  <si>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</si>
  <si>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</si>
  <si>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</si>
  <si>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</si>
  <si>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</si>
  <si>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</si>
  <si>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</si>
  <si>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</si>
  <si>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</si>
  <si>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</si>
  <si>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</si>
  <si>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</si>
  <si>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</si>
  <si>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</si>
  <si>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</si>
  <si>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</si>
  <si>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</si>
  <si>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</si>
  <si>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</si>
  <si>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</si>
  <si>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</si>
  <si>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</si>
  <si>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</si>
  <si>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</si>
  <si>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</si>
  <si>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</si>
  <si>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</si>
  <si>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</si>
  <si>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</si>
  <si>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</si>
  <si>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</si>
  <si>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</si>
  <si>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</si>
  <si>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</si>
  <si>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</si>
  <si>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</si>
  <si>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</si>
  <si>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</si>
  <si>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</si>
  <si>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</si>
  <si>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</si>
  <si>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</si>
  <si>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</si>
  <si>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</si>
  <si>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</si>
  <si>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</si>
  <si>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</si>
  <si>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</si>
  <si>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</si>
  <si>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</si>
  <si>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</si>
  <si>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</si>
  <si>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</si>
  <si>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</si>
  <si>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</si>
  <si>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</si>
  <si>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</si>
  <si>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</si>
  <si>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</si>
  <si>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</si>
  <si>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</si>
  <si>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</si>
  <si>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</si>
  <si>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</si>
  <si>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</si>
  <si>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</si>
  <si>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</si>
  <si>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</si>
  <si>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</si>
  <si>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</si>
  <si>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</si>
  <si>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</si>
  <si>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</si>
  <si>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</si>
  <si>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</si>
  <si>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</si>
  <si>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</si>
  <si>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</si>
  <si>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</si>
  <si>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</si>
  <si>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</si>
  <si>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</si>
  <si>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</si>
  <si>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</si>
  <si>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</si>
  <si>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</si>
  <si>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</si>
  <si>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</si>
  <si>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</si>
  <si>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</si>
  <si>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</si>
  <si>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</si>
  <si>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</si>
  <si>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</si>
  <si>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</si>
  <si>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</si>
  <si>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</si>
  <si>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</si>
  <si>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</si>
  <si>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</si>
  <si>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</si>
  <si>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</si>
  <si>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</si>
  <si>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</si>
  <si>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</si>
  <si>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</si>
  <si>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</si>
  <si>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</si>
  <si>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</si>
  <si>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</si>
  <si>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</si>
  <si>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</si>
  <si>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</si>
  <si>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</si>
  <si>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</si>
  <si>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</si>
  <si>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</si>
  <si>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</si>
  <si>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</si>
  <si>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</si>
  <si>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</si>
  <si>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</si>
  <si>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</si>
  <si>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</si>
  <si>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</si>
  <si>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</si>
  <si>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</si>
  <si>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</si>
  <si>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</si>
  <si>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</si>
  <si>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</si>
  <si>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</si>
  <si>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</si>
  <si>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</si>
  <si>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</si>
  <si>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</si>
  <si>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</si>
  <si>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</si>
  <si>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</si>
  <si>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</si>
  <si>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</si>
  <si>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</si>
  <si>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</si>
  <si>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</si>
  <si>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</si>
  <si>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</si>
  <si>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</si>
  <si>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</si>
  <si>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</si>
  <si>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</si>
  <si>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</si>
  <si>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</si>
  <si>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</si>
  <si>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</si>
  <si>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</si>
  <si>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</si>
  <si>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</si>
  <si>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</si>
  <si>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</si>
  <si>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</si>
  <si>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</si>
  <si>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</si>
  <si>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</si>
  <si>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</si>
  <si>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</si>
  <si>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</si>
  <si>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</si>
  <si>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</si>
  <si>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</si>
  <si>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</si>
  <si>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</si>
  <si>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</si>
  <si>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</si>
  <si>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</si>
  <si>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</si>
  <si>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</si>
  <si>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</si>
  <si>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</si>
  <si>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</si>
  <si>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</si>
  <si>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</si>
  <si>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</si>
  <si>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</si>
  <si>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</si>
  <si>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</si>
  <si>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</si>
  <si>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</si>
  <si>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</si>
  <si>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</si>
  <si>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</si>
  <si>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</si>
  <si>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</si>
  <si>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</si>
  <si>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</si>
  <si>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</si>
  <si>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</si>
  <si>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</si>
  <si>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</si>
  <si>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</si>
  <si>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</si>
  <si>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</si>
  <si>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</si>
  <si>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</si>
  <si>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</si>
  <si>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</si>
  <si>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</si>
  <si>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</si>
  <si>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</si>
  <si>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</si>
  <si>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</si>
  <si>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</si>
  <si>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</si>
  <si>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</si>
  <si>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</si>
  <si>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</si>
  <si>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</si>
  <si>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</si>
  <si>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</si>
  <si>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</si>
  <si>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</si>
  <si>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</si>
  <si>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</si>
  <si>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</si>
  <si>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</si>
  <si>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</si>
  <si>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</si>
  <si>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</si>
  <si>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</si>
  <si>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</si>
  <si>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</si>
  <si>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</si>
  <si>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</si>
  <si>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</si>
  <si>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</si>
  <si>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</si>
  <si>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</si>
  <si>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</si>
  <si>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</si>
  <si>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</si>
  <si>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</si>
  <si>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</si>
  <si>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</si>
  <si>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</si>
  <si>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</si>
  <si>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</si>
  <si>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</si>
  <si>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</si>
  <si>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</si>
  <si>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</si>
  <si>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</si>
  <si>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</si>
  <si>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</si>
  <si>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</si>
  <si>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</si>
  <si>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</si>
  <si>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</si>
  <si>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</si>
  <si>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</si>
  <si>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</si>
  <si>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</si>
  <si>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</si>
  <si>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</si>
  <si>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</si>
  <si>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</si>
  <si>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</si>
  <si>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</si>
  <si>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</si>
  <si>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</si>
  <si>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</si>
  <si>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</si>
  <si>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</si>
  <si>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</si>
  <si>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</si>
  <si>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</si>
  <si>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</si>
  <si>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</si>
  <si>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</si>
  <si>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</si>
  <si>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</si>
  <si>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</si>
  <si>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</si>
  <si>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</si>
  <si>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</si>
  <si>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</si>
  <si>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</si>
  <si>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</si>
  <si>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</si>
  <si>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</si>
  <si>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</si>
  <si>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</si>
  <si>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</si>
  <si>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</si>
  <si>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</si>
  <si>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</si>
  <si>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</si>
  <si>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</si>
  <si>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</si>
  <si>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</si>
  <si>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</si>
  <si>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</si>
  <si>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</si>
  <si>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</si>
  <si>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</si>
  <si>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</si>
  <si>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</si>
  <si>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</si>
  <si>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</si>
  <si>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</si>
  <si>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</si>
  <si>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</si>
  <si>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</si>
  <si>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</si>
  <si>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</si>
  <si>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</si>
  <si>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</si>
  <si>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</si>
  <si>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</si>
  <si>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</si>
  <si>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</si>
  <si>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</si>
  <si>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</si>
  <si>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</si>
  <si>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</si>
  <si>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</si>
  <si>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</si>
  <si>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</si>
  <si>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</si>
  <si>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</si>
  <si>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</si>
  <si>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</si>
  <si>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</si>
  <si>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</si>
  <si>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</si>
  <si>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</si>
  <si>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</si>
  <si>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</si>
  <si>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</si>
  <si>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</si>
  <si>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</si>
  <si>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</si>
  <si>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</si>
  <si>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</si>
  <si>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</si>
  <si>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</si>
  <si>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</si>
  <si>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</si>
  <si>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</si>
  <si>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</si>
  <si>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</si>
  <si>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</si>
  <si>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</si>
  <si>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</si>
  <si>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</si>
  <si>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</si>
  <si>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</si>
  <si>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</si>
  <si>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</si>
  <si>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</si>
  <si>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</si>
  <si>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</si>
  <si>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</si>
  <si>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</si>
  <si>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</si>
  <si>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</si>
  <si>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</si>
  <si>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</si>
  <si>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</si>
  <si>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</si>
  <si>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</si>
  <si>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</si>
  <si>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</si>
  <si>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</si>
  <si>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</si>
  <si>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</si>
  <si>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</si>
  <si>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</si>
  <si>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</si>
  <si>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</si>
  <si>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</si>
  <si>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</si>
  <si>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</si>
  <si>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</si>
  <si>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</si>
  <si>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</si>
  <si>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</si>
  <si>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</si>
  <si>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</si>
  <si>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</si>
  <si>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</si>
  <si>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</si>
  <si>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</si>
  <si>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</si>
  <si>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</si>
  <si>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</si>
  <si>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</si>
  <si>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</si>
  <si>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</si>
  <si>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</si>
  <si>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</si>
  <si>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</si>
  <si>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</si>
  <si>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</si>
  <si>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</si>
  <si>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</si>
  <si>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</si>
  <si>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</si>
  <si>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</si>
  <si>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</si>
  <si>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</si>
  <si>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</si>
  <si>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</si>
  <si>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</si>
  <si>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</si>
  <si>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</si>
  <si>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</si>
  <si>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</si>
  <si>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</si>
  <si>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</si>
  <si>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</si>
  <si>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</si>
  <si>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</si>
  <si>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</si>
  <si>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</si>
  <si>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</si>
  <si>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</si>
  <si>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</si>
  <si>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</si>
  <si>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</si>
  <si>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</si>
  <si>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</si>
  <si>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</si>
  <si>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</si>
  <si>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</si>
  <si>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</si>
  <si>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</si>
  <si>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</si>
  <si>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</si>
  <si>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</si>
  <si>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</si>
  <si>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</si>
  <si>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</si>
  <si>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</si>
  <si>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</si>
  <si>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</si>
  <si>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</si>
  <si>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</si>
  <si>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</si>
  <si>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</si>
  <si>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</si>
  <si>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</si>
  <si>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</si>
  <si>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</si>
  <si>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</si>
  <si>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</si>
  <si>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</si>
  <si>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</si>
  <si>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</si>
  <si>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</si>
  <si>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</si>
  <si>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</si>
  <si>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</si>
  <si>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</si>
  <si>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</si>
  <si>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</si>
  <si>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</si>
  <si>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</si>
  <si>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</si>
  <si>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</si>
  <si>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</si>
  <si>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</si>
  <si>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</si>
  <si>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</si>
  <si>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</si>
  <si>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</si>
  <si>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</si>
  <si>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</si>
  <si>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</si>
  <si>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</si>
  <si>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</si>
  <si>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</si>
  <si>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</si>
  <si>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</si>
  <si>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</si>
  <si>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</si>
  <si>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</si>
  <si>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</si>
  <si>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</si>
  <si>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</si>
  <si>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</si>
  <si>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</si>
  <si>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</si>
  <si>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</si>
  <si>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</si>
  <si>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</si>
  <si>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</si>
  <si>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</si>
  <si>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</si>
  <si>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</si>
  <si>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</si>
  <si>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</si>
  <si>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</si>
  <si>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</si>
  <si>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</si>
  <si>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</si>
  <si>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</si>
  <si>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</si>
  <si>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</si>
  <si>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</si>
  <si>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</si>
  <si>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</si>
  <si>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</si>
  <si>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</si>
  <si>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</si>
  <si>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</si>
  <si>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</si>
  <si>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</si>
  <si>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</si>
  <si>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</si>
  <si>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</si>
  <si>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</si>
  <si>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</si>
  <si>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</si>
  <si>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</si>
  <si>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</si>
  <si>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</si>
  <si>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</si>
  <si>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</si>
  <si>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</si>
  <si>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</si>
  <si>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</si>
  <si>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</si>
  <si>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</si>
  <si>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</si>
  <si>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</si>
  <si>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</si>
  <si>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</si>
  <si>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</si>
  <si>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</si>
  <si>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</si>
  <si>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</si>
  <si>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</si>
  <si>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</si>
  <si>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</si>
  <si>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</si>
  <si>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</si>
  <si>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</si>
  <si>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</si>
  <si>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</si>
  <si>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</si>
  <si>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</si>
  <si>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</si>
  <si>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</si>
  <si>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</si>
  <si>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</si>
  <si>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</si>
  <si>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</si>
  <si>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</si>
  <si>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</si>
  <si>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</si>
  <si>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</si>
  <si>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</si>
  <si>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</si>
  <si>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</si>
  <si>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</si>
  <si>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</si>
  <si>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</si>
  <si>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</si>
  <si>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</si>
  <si>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</si>
  <si>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</si>
  <si>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</si>
  <si>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</si>
  <si>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</si>
  <si>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</si>
  <si>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</si>
  <si>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</si>
  <si>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</si>
  <si>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</si>
  <si>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</si>
  <si>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</si>
  <si>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</si>
  <si>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</si>
  <si>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</si>
  <si>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</si>
  <si>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</si>
  <si>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</si>
  <si>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</si>
  <si>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</si>
  <si>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</si>
  <si>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</si>
  <si>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</si>
  <si>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</si>
  <si>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</si>
  <si>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</si>
  <si>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</si>
  <si>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</si>
  <si>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</si>
  <si>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</si>
  <si>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</si>
  <si>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</si>
  <si>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</si>
  <si>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</si>
  <si>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</si>
  <si>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</si>
  <si>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</si>
  <si>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</si>
  <si>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</si>
  <si>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</si>
  <si>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</si>
  <si>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</si>
  <si>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</si>
  <si>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</si>
  <si>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</si>
  <si>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</si>
  <si>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</si>
  <si>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</si>
  <si>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</si>
  <si>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</si>
  <si>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</si>
  <si>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</si>
  <si>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</si>
  <si>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</si>
  <si>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</si>
  <si>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</si>
  <si>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</si>
  <si>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</si>
  <si>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</si>
  <si>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</si>
  <si>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</si>
  <si>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</si>
  <si>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</si>
  <si>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</si>
  <si>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</si>
  <si>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</si>
  <si>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</si>
  <si>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</si>
  <si>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</si>
  <si>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</si>
  <si>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</si>
  <si>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</si>
  <si>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</si>
  <si>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</si>
  <si>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</si>
  <si>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</si>
  <si>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</si>
  <si>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</si>
  <si>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</si>
  <si>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</si>
  <si>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</si>
  <si>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</si>
  <si>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</si>
  <si>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</si>
  <si>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</si>
  <si>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</si>
  <si>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</si>
  <si>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</si>
  <si>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</si>
  <si>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</si>
  <si>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</si>
  <si>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</si>
  <si>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</si>
  <si>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</si>
  <si>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</si>
  <si>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</si>
  <si>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</si>
  <si>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</si>
  <si>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</si>
  <si>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</si>
  <si>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</si>
  <si>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</si>
  <si>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</si>
  <si>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</si>
  <si>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</si>
  <si>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</si>
  <si>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</si>
  <si>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</si>
  <si>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</si>
  <si>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</si>
  <si>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</si>
  <si>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</si>
  <si>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</si>
  <si>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</si>
  <si>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</si>
  <si>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</si>
  <si>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</si>
  <si>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</si>
  <si>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</si>
  <si>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</si>
  <si>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</si>
  <si>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</si>
  <si>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</si>
  <si>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</si>
  <si>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</si>
  <si>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</si>
  <si>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</si>
  <si>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</si>
  <si>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</si>
  <si>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</si>
  <si>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</si>
  <si>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</si>
  <si>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</si>
  <si>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</si>
  <si>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</si>
  <si>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</si>
  <si>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</si>
  <si>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</si>
  <si>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</si>
  <si>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</si>
  <si>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</si>
  <si>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</si>
  <si>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</si>
  <si>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</si>
  <si>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</si>
  <si>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</si>
  <si>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</si>
  <si>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</si>
  <si>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</si>
  <si>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</si>
  <si>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</si>
  <si>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</si>
  <si>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</si>
  <si>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</si>
  <si>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</si>
  <si>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</si>
  <si>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</si>
  <si>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</si>
  <si>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</si>
  <si>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</si>
  <si>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</si>
  <si>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</si>
  <si>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</si>
  <si>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</si>
  <si>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</si>
  <si>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</si>
  <si>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</si>
  <si>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</si>
  <si>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</si>
  <si>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</si>
  <si>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</si>
  <si>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</si>
  <si>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</si>
  <si>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</si>
  <si>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</si>
  <si>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</si>
  <si>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</si>
  <si>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</si>
  <si>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</si>
  <si>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</si>
  <si>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</si>
  <si>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</si>
  <si>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</si>
  <si>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</si>
  <si>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</si>
  <si>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</si>
  <si>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</si>
  <si>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</si>
  <si>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</si>
  <si>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</si>
  <si>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</si>
  <si>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</si>
  <si>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</si>
  <si>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</si>
  <si>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</si>
  <si>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</si>
  <si>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</si>
  <si>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</si>
  <si>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</si>
  <si>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</si>
  <si>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</si>
  <si>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</si>
  <si>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</si>
  <si>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</si>
  <si>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</si>
  <si>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</si>
  <si>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</si>
  <si>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</si>
  <si>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</si>
  <si>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</si>
  <si>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</si>
  <si>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</si>
  <si>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</si>
  <si>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</si>
  <si>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</si>
  <si>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</si>
  <si>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</si>
  <si>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</si>
  <si>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</si>
  <si>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</si>
  <si>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</si>
  <si>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</si>
  <si>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</si>
  <si>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</si>
  <si>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</si>
  <si>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</si>
  <si>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</si>
  <si>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</si>
  <si>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</si>
  <si>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</si>
  <si>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</si>
  <si>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</si>
  <si>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</si>
  <si>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</si>
  <si>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</si>
  <si>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</si>
  <si>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</si>
  <si>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</si>
  <si>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</si>
  <si>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</si>
  <si>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</si>
  <si>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</si>
  <si>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</si>
  <si>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</si>
  <si>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</si>
  <si>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</si>
  <si>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</si>
  <si>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</si>
  <si>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</si>
  <si>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</si>
  <si>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</si>
  <si>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</si>
  <si>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</si>
  <si>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</si>
  <si>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</si>
  <si>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</si>
  <si>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</si>
  <si>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</si>
  <si>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</si>
  <si>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</si>
  <si>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</si>
  <si>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</si>
  <si>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</si>
  <si>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</si>
  <si>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</si>
  <si>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</si>
  <si>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</si>
  <si>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</si>
  <si>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</si>
  <si>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</si>
  <si>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</si>
  <si>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</si>
  <si>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</si>
  <si>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</si>
  <si>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</si>
  <si>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</si>
  <si>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</si>
  <si>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</si>
  <si>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</si>
  <si>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</si>
  <si>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</si>
  <si>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</si>
  <si>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</si>
  <si>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</si>
  <si>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</si>
  <si>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</si>
  <si>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</si>
  <si>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</si>
  <si>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</si>
  <si>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</si>
  <si>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</si>
  <si>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</si>
  <si>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</si>
  <si>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</si>
  <si>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</si>
  <si>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</si>
  <si>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</si>
  <si>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</si>
  <si>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</si>
  <si>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</si>
  <si>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</si>
  <si>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</si>
  <si>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</si>
  <si>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</si>
  <si>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</si>
  <si>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</si>
  <si>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</si>
  <si>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</si>
  <si>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</si>
  <si>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</si>
  <si>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</si>
  <si>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</si>
  <si>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</si>
  <si>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</si>
  <si>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</si>
  <si>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</si>
  <si>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</si>
  <si>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</si>
  <si>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</si>
  <si>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</si>
  <si>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</si>
  <si>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</si>
  <si>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</si>
  <si>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</si>
  <si>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</si>
  <si>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</si>
  <si>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</si>
  <si>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</si>
  <si>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</si>
  <si>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</si>
  <si>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</si>
  <si>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</si>
  <si>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</si>
  <si>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</si>
  <si>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</si>
  <si>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</si>
  <si>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</si>
  <si>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</si>
  <si>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</si>
  <si>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</si>
  <si>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</si>
  <si>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</si>
  <si>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</si>
  <si>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</si>
  <si>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</si>
  <si>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</si>
  <si>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</si>
  <si>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</si>
  <si>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</si>
  <si>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</si>
  <si>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</si>
  <si>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</si>
  <si>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</si>
  <si>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</si>
  <si>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</si>
  <si>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</si>
  <si>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</si>
  <si>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</si>
  <si>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</si>
  <si>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</si>
  <si>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</si>
  <si>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</si>
  <si>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</si>
  <si>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</si>
  <si>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</si>
  <si>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</si>
  <si>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</si>
  <si>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</si>
  <si>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</si>
  <si>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</si>
  <si>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</si>
  <si>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</si>
  <si>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</si>
  <si>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</si>
  <si>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</si>
  <si>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</si>
  <si>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</si>
  <si>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</si>
  <si>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</si>
  <si>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</si>
  <si>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</si>
  <si>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</si>
  <si>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</si>
  <si>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</si>
  <si>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</si>
  <si>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</si>
  <si>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</si>
  <si>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</si>
  <si>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</si>
  <si>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</si>
  <si>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</si>
  <si>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</si>
  <si>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</si>
  <si>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</si>
  <si>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</si>
  <si>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</si>
  <si>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</si>
  <si>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</si>
  <si>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</si>
  <si>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</si>
  <si>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</si>
  <si>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</si>
  <si>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</si>
  <si>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</si>
  <si>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</si>
  <si>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</si>
  <si>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</si>
  <si>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</si>
  <si>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</si>
  <si>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</si>
  <si>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</si>
  <si>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</si>
  <si>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</si>
  <si>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</si>
  <si>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</si>
  <si>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</si>
  <si>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</si>
  <si>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</si>
  <si>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</si>
  <si>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</si>
  <si>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</si>
  <si>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</si>
  <si>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</si>
  <si>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</si>
  <si>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</si>
  <si>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</si>
  <si>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</si>
  <si>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</si>
  <si>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</si>
  <si>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</si>
  <si>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</si>
  <si>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</si>
  <si>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</si>
  <si>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</si>
  <si>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</si>
  <si>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</si>
  <si>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</si>
  <si>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</si>
  <si>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</si>
  <si>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</si>
  <si>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</si>
  <si>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</si>
  <si>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</si>
  <si>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</si>
  <si>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</si>
  <si>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</si>
  <si>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</si>
  <si>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</si>
  <si>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</si>
  <si>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</si>
  <si>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</si>
  <si>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</si>
  <si>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</si>
  <si>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</si>
  <si>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</si>
  <si>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</si>
  <si>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</si>
  <si>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</si>
  <si>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</si>
  <si>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</si>
  <si>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</si>
  <si>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</si>
  <si>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</si>
  <si>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</si>
  <si>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</si>
  <si>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</si>
  <si>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</si>
  <si>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</si>
  <si>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</si>
  <si>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</si>
  <si>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</si>
  <si>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</si>
  <si>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</si>
  <si>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</si>
  <si>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</si>
  <si>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</si>
  <si>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</si>
  <si>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</si>
  <si>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</si>
  <si>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</si>
  <si>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</si>
  <si>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</si>
  <si>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</si>
  <si>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</si>
  <si>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</si>
  <si>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</si>
  <si>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</si>
  <si>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</si>
  <si>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</si>
  <si>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</si>
  <si>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</si>
  <si>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</si>
  <si>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</si>
  <si>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</si>
  <si>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</si>
  <si>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</si>
  <si>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</si>
  <si>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</si>
  <si>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</si>
  <si>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</si>
  <si>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</si>
  <si>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</si>
  <si>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</si>
  <si>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</si>
  <si>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</si>
  <si>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</si>
  <si>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</si>
  <si>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</si>
  <si>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</si>
  <si>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</si>
  <si>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</si>
  <si>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</si>
  <si>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</si>
  <si>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</si>
  <si>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</si>
  <si>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</si>
  <si>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</si>
  <si>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</si>
  <si>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</si>
  <si>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</si>
  <si>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</si>
  <si>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</si>
  <si>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</si>
  <si>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</si>
  <si>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</si>
  <si>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</si>
  <si>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</si>
  <si>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</si>
  <si>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</si>
  <si>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</si>
  <si>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</si>
  <si>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</si>
  <si>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</si>
  <si>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</si>
  <si>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</si>
  <si>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</si>
  <si>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</si>
  <si>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</si>
  <si>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</si>
  <si>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</si>
  <si>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</si>
  <si>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</si>
  <si>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</si>
  <si>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</si>
  <si>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</si>
  <si>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</si>
  <si>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</si>
  <si>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</si>
  <si>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</si>
  <si>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</si>
  <si>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</si>
  <si>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</si>
  <si>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</si>
  <si>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</si>
  <si>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</si>
  <si>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</si>
  <si>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</si>
  <si>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</si>
  <si>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</si>
  <si>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</si>
  <si>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</si>
  <si>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</si>
  <si>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</si>
  <si>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</si>
  <si>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</si>
  <si>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</si>
  <si>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</si>
  <si>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</si>
  <si>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</si>
  <si>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</si>
  <si>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</si>
  <si>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</si>
  <si>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</si>
  <si>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</si>
  <si>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</si>
  <si>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</si>
  <si>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</si>
  <si>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</si>
  <si>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</si>
  <si>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</si>
  <si>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</si>
  <si>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</si>
  <si>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</si>
  <si>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</si>
  <si>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</si>
  <si>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</si>
  <si>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</si>
  <si>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</si>
  <si>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</si>
  <si>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</si>
  <si>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</si>
  <si>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</si>
  <si>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</si>
  <si>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</si>
  <si>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</si>
  <si>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</si>
  <si>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</si>
  <si>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</si>
  <si>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</si>
  <si>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</si>
  <si>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</si>
  <si>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</si>
  <si>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</si>
  <si>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</si>
  <si>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</si>
  <si>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</si>
  <si>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</si>
  <si>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</si>
  <si>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</si>
  <si>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</si>
  <si>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</si>
  <si>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</si>
  <si>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</si>
  <si>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</si>
  <si>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</si>
  <si>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</si>
  <si>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</si>
  <si>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</si>
  <si>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</si>
  <si>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</si>
  <si>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</si>
  <si>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</si>
  <si>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</si>
  <si>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</si>
  <si>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</si>
  <si>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</si>
  <si>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</si>
  <si>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</si>
  <si>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</si>
  <si>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</si>
  <si>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</si>
  <si>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</si>
  <si>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</si>
  <si>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</si>
  <si>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</si>
  <si>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</si>
  <si>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</si>
  <si>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</si>
  <si>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</si>
  <si>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</si>
  <si>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</si>
  <si>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</si>
  <si>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</si>
  <si>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</si>
  <si>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</si>
  <si>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</si>
  <si>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</si>
  <si>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</si>
  <si>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</si>
  <si>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</si>
  <si>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</si>
  <si>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</si>
  <si>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</si>
  <si>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</si>
  <si>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</si>
  <si>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</si>
  <si>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</si>
  <si>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</si>
  <si>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</si>
  <si>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</si>
  <si>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</si>
  <si>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</si>
  <si>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</si>
  <si>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</si>
  <si>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</si>
  <si>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</si>
  <si>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</si>
  <si>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</si>
  <si>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</si>
  <si>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</si>
  <si>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</si>
  <si>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</si>
  <si>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</si>
  <si>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</si>
  <si>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</si>
  <si>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</si>
  <si>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</si>
  <si>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</si>
  <si>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</si>
  <si>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</si>
  <si>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</si>
  <si>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</si>
  <si>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</si>
  <si>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</si>
  <si>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</si>
  <si>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</si>
  <si>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</si>
  <si>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</si>
  <si>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</si>
  <si>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</si>
  <si>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</si>
  <si>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</si>
  <si>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</si>
  <si>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</si>
  <si>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</si>
  <si>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</si>
  <si>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</si>
  <si>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</si>
  <si>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</si>
  <si>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</si>
  <si>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</si>
  <si>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</si>
  <si>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</si>
  <si>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</si>
  <si>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</si>
  <si>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</si>
  <si>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</si>
  <si>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</si>
  <si>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</si>
  <si>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</si>
  <si>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</si>
  <si>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</si>
  <si>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</si>
  <si>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</si>
  <si>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</si>
  <si>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</si>
  <si>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</si>
  <si>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</si>
  <si>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</si>
  <si>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</si>
  <si>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</si>
  <si>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</si>
  <si>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</si>
  <si>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</si>
  <si>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</si>
  <si>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</si>
  <si>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</si>
  <si>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</si>
  <si>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</si>
  <si>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</si>
  <si>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</si>
  <si>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</si>
  <si>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</si>
  <si>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</si>
  <si>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</si>
  <si>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</si>
  <si>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</si>
  <si>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</si>
  <si>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</si>
  <si>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</si>
  <si>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</si>
  <si>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</si>
  <si>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</si>
  <si>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</si>
  <si>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</si>
  <si>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</si>
  <si>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</si>
  <si>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</si>
  <si>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</si>
  <si>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</si>
  <si>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</si>
  <si>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</si>
  <si>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</si>
  <si>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</si>
  <si>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</si>
  <si>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</si>
  <si>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</si>
  <si>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</si>
  <si>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</si>
  <si>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</si>
  <si>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</si>
  <si>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</si>
  <si>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</si>
  <si>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</si>
  <si>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</si>
  <si>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</si>
  <si>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</si>
  <si>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</si>
  <si>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</si>
  <si>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</si>
  <si>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</si>
  <si>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</si>
  <si>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</si>
  <si>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</si>
  <si>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</si>
  <si>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</si>
  <si>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</si>
  <si>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</si>
  <si>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</si>
  <si>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</si>
  <si>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</si>
  <si>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</si>
  <si>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</si>
  <si>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</si>
  <si>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</si>
  <si>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</si>
  <si>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</si>
  <si>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</si>
  <si>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</si>
  <si>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</si>
  <si>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</si>
  <si>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</si>
  <si>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</si>
  <si>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</si>
  <si>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</si>
  <si>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</si>
  <si>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</si>
  <si>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</si>
  <si>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</si>
  <si>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</si>
  <si>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</si>
  <si>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</si>
  <si>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</si>
  <si>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</si>
  <si>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</si>
  <si>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</si>
  <si>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</si>
  <si>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</si>
  <si>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</si>
  <si>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</si>
  <si>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</si>
  <si>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</si>
  <si>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</si>
  <si>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</si>
  <si>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</si>
  <si>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</si>
  <si>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</si>
  <si>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</si>
  <si>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</si>
  <si>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</si>
  <si>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</si>
  <si>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</si>
  <si>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</si>
  <si>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</si>
  <si>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</si>
  <si>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</si>
  <si>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</si>
  <si>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</si>
  <si>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</si>
  <si>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</si>
  <si>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</si>
  <si>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</si>
  <si>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</si>
  <si>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</si>
  <si>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</si>
  <si>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</si>
  <si>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</si>
  <si>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</si>
  <si>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</si>
  <si>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</si>
  <si>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</si>
  <si>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</si>
  <si>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</si>
  <si>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</si>
  <si>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</si>
  <si>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</si>
  <si>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</si>
  <si>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</si>
  <si>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</si>
  <si>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</si>
  <si>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</si>
  <si>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</si>
  <si>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</si>
  <si>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</si>
  <si>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</si>
  <si>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</si>
  <si>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</si>
  <si>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</si>
  <si>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</si>
  <si>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</si>
  <si>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</si>
  <si>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</si>
  <si>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</si>
  <si>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</si>
  <si>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</si>
  <si>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</si>
  <si>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</si>
  <si>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</si>
  <si>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</si>
  <si>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</si>
  <si>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</si>
  <si>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</si>
  <si>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</si>
  <si>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</si>
  <si>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</si>
  <si>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</si>
  <si>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</si>
  <si>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</si>
  <si>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</si>
  <si>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</si>
  <si>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</si>
  <si>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</si>
  <si>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</si>
  <si>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</si>
  <si>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</si>
  <si>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</si>
  <si>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</si>
  <si>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</si>
  <si>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</si>
  <si>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</si>
  <si>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</si>
  <si>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</si>
  <si>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</si>
  <si>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</si>
  <si>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</si>
  <si>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</si>
  <si>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</si>
  <si>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</si>
  <si>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</si>
  <si>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</si>
  <si>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</si>
  <si>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</si>
  <si>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</si>
  <si>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</si>
  <si>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</si>
  <si>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</si>
  <si>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</si>
  <si>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</si>
  <si>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</si>
  <si>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</si>
  <si>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</si>
  <si>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</si>
  <si>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</si>
  <si>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</si>
  <si>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</si>
  <si>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</si>
  <si>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</si>
  <si>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</si>
  <si>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</si>
  <si>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</si>
  <si>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</si>
  <si>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</si>
  <si>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</si>
  <si>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</si>
  <si>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</si>
  <si>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</si>
  <si>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</si>
  <si>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</si>
  <si>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</si>
  <si>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</si>
  <si>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</si>
  <si>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</si>
  <si>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</si>
  <si>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</si>
  <si>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</si>
  <si>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</si>
  <si>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</si>
  <si>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</si>
  <si>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</si>
  <si>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</si>
  <si>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</si>
  <si>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</si>
  <si>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</si>
  <si>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</si>
  <si>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</si>
  <si>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</si>
  <si>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</si>
  <si>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</si>
  <si>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</si>
  <si>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</si>
  <si>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</si>
  <si>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</si>
  <si>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</si>
  <si>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</si>
  <si>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</si>
  <si>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</si>
  <si>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</si>
  <si>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</si>
  <si>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</si>
  <si>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</si>
  <si>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</si>
  <si>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</si>
  <si>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</si>
  <si>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</si>
  <si>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</si>
  <si>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</si>
  <si>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</si>
  <si>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</si>
  <si>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</si>
  <si>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</si>
  <si>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</si>
  <si>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</si>
  <si>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</si>
  <si>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</si>
  <si>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</si>
  <si>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</si>
  <si>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</si>
  <si>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</si>
  <si>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</si>
  <si>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</si>
  <si>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</si>
  <si>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</si>
  <si>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</si>
  <si>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</si>
  <si>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</si>
  <si>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</si>
  <si>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</si>
  <si>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</si>
  <si>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</si>
  <si>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</si>
  <si>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</si>
  <si>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</si>
  <si>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</si>
  <si>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</si>
  <si>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</si>
  <si>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</si>
  <si>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</si>
  <si>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</si>
  <si>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</si>
  <si>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</si>
  <si>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</si>
  <si>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</si>
  <si>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</si>
  <si>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</si>
  <si>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</si>
  <si>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</si>
  <si>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</si>
  <si>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</si>
  <si>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</si>
  <si>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</si>
  <si>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</si>
  <si>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</si>
  <si>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</si>
  <si>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</si>
  <si>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</si>
  <si>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</si>
  <si>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</si>
  <si>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</si>
  <si>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</si>
  <si>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</si>
  <si>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</si>
  <si>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</si>
  <si>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</si>
  <si>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</si>
  <si>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</si>
  <si>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</si>
  <si>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</si>
  <si>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</si>
  <si>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</si>
  <si>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</si>
  <si>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</si>
  <si>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</si>
  <si>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</si>
  <si>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</si>
  <si>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</si>
  <si>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</si>
  <si>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</si>
  <si>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</si>
  <si>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</si>
  <si>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</si>
  <si>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</si>
  <si>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</si>
  <si>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</si>
  <si>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</si>
  <si>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</si>
  <si>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</si>
  <si>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</si>
  <si>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</si>
  <si>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</si>
  <si>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</si>
  <si>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</si>
  <si>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</si>
  <si>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</si>
  <si>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</si>
  <si>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</si>
  <si>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</si>
  <si>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</si>
  <si>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</si>
  <si>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</si>
  <si>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</si>
  <si>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</si>
  <si>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</si>
  <si>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</si>
  <si>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</si>
  <si>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</si>
  <si>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</si>
  <si>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</si>
  <si>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</si>
  <si>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</si>
  <si>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</si>
  <si>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</si>
  <si>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</si>
  <si>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</si>
  <si>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</si>
  <si>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</si>
  <si>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</si>
  <si>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</si>
  <si>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</si>
  <si>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</si>
  <si>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</si>
  <si>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</si>
  <si>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</si>
  <si>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</si>
  <si>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</si>
  <si>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</si>
  <si>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</si>
  <si>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</si>
  <si>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</si>
  <si>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</si>
  <si>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</si>
  <si>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</si>
  <si>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</si>
  <si>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</si>
  <si>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</si>
  <si>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</si>
  <si>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</si>
  <si>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</si>
  <si>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</si>
  <si>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</si>
  <si>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</si>
  <si>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</si>
  <si>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</si>
  <si>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</si>
  <si>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</si>
  <si>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</si>
  <si>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</si>
  <si>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</si>
  <si>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</si>
  <si>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</si>
  <si>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</si>
  <si>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</si>
  <si>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</si>
  <si>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</si>
  <si>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</si>
  <si>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</si>
  <si>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</si>
  <si>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</si>
  <si>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</si>
  <si>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</si>
  <si>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</si>
  <si>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</si>
  <si>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</si>
  <si>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</si>
  <si>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</si>
  <si>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</si>
  <si>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</si>
  <si>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</si>
  <si>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</si>
  <si>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</si>
  <si>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</si>
  <si>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</si>
  <si>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</si>
  <si>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</si>
  <si>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</si>
  <si>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</si>
  <si>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</si>
  <si>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</si>
  <si>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</si>
  <si>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</si>
  <si>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</si>
  <si>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</si>
  <si>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</si>
  <si>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</si>
  <si>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</si>
  <si>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</si>
  <si>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</si>
  <si>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</si>
  <si>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</si>
  <si>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</si>
  <si>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</si>
  <si>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</si>
  <si>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</si>
  <si>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</si>
  <si>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</si>
  <si>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</si>
  <si>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</si>
  <si>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</si>
  <si>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</si>
  <si>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</si>
  <si>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</si>
  <si>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</si>
  <si>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</si>
  <si>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</si>
  <si>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</si>
  <si>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</si>
  <si>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</si>
  <si>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</si>
  <si>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</si>
  <si>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</si>
  <si>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</si>
  <si>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</si>
  <si>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</si>
  <si>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</si>
  <si>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</si>
  <si>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</si>
  <si>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</si>
  <si>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</si>
  <si>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</si>
  <si>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</si>
  <si>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</si>
  <si>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</si>
  <si>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</si>
  <si>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</si>
  <si>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</si>
  <si>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</si>
  <si>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</si>
  <si>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</si>
  <si>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</si>
  <si>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</si>
  <si>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</si>
  <si>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</si>
  <si>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</si>
  <si>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</si>
  <si>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</si>
  <si>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</si>
  <si>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</si>
  <si>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</si>
  <si>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</si>
  <si>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</si>
  <si>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</si>
  <si>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</si>
  <si>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</si>
  <si>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</si>
  <si>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</si>
  <si>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</si>
  <si>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</si>
  <si>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</si>
  <si>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</si>
  <si>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</si>
  <si>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</si>
  <si>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</si>
  <si>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</si>
  <si>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</si>
  <si>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</si>
  <si>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</si>
  <si>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</si>
  <si>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</si>
  <si>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</si>
  <si>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</si>
  <si>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</si>
  <si>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</si>
  <si>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</si>
  <si>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</si>
  <si>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</si>
  <si>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</si>
  <si>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</si>
  <si>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</si>
  <si>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</si>
  <si>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</si>
  <si>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</si>
  <si>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</si>
  <si>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</si>
  <si>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</si>
  <si>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</si>
  <si>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</si>
  <si>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</si>
  <si>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</si>
  <si>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</si>
  <si>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</si>
  <si>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</si>
  <si>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</si>
  <si>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</si>
  <si>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</si>
  <si>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</si>
  <si>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</si>
  <si>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</si>
  <si>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</si>
  <si>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</si>
  <si>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</si>
  <si>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</si>
  <si>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</si>
  <si>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</si>
  <si>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</si>
  <si>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</si>
  <si>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</si>
  <si>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</si>
  <si>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</si>
  <si>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</si>
  <si>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</si>
  <si>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</si>
  <si>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</si>
  <si>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</si>
  <si>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</si>
  <si>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</si>
  <si>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</si>
  <si>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</si>
  <si>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</si>
  <si>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</si>
  <si>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</si>
  <si>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</si>
  <si>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</si>
  <si>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</si>
  <si>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</si>
  <si>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</si>
  <si>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</si>
  <si>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</si>
  <si>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</si>
  <si>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</si>
  <si>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</si>
  <si>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</si>
  <si>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</si>
  <si>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</si>
  <si>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</si>
  <si>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</si>
  <si>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</si>
  <si>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</si>
  <si>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</si>
  <si>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</si>
  <si>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</si>
  <si>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</si>
  <si>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</si>
  <si>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</si>
  <si>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</si>
  <si>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</si>
  <si>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</si>
  <si>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</si>
  <si>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</si>
  <si>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</si>
  <si>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</si>
  <si>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</si>
  <si>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</si>
  <si>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</si>
  <si>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</si>
  <si>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</si>
  <si>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</si>
  <si>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</si>
  <si>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</si>
  <si>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</si>
  <si>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</si>
  <si>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</si>
  <si>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</si>
  <si>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</si>
  <si>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</si>
  <si>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</si>
  <si>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</si>
  <si>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</si>
  <si>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</si>
  <si>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</si>
  <si>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</si>
  <si>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</si>
  <si>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</si>
  <si>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</si>
  <si>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</si>
  <si>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</si>
  <si>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</si>
  <si>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</si>
  <si>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</si>
  <si>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</si>
  <si>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</si>
  <si>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</si>
  <si>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</si>
  <si>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</si>
  <si>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</si>
  <si>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</si>
  <si>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</si>
  <si>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</si>
  <si>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</si>
  <si>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</si>
  <si>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</si>
  <si>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</si>
  <si>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</si>
  <si>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</si>
  <si>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</si>
  <si>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</si>
  <si>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</si>
  <si>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</si>
  <si>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</si>
  <si>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</si>
  <si>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</si>
  <si>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</si>
  <si>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</si>
  <si>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</si>
  <si>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</si>
  <si>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</si>
  <si>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</si>
  <si>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</si>
  <si>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</si>
  <si>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</si>
  <si>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</si>
  <si>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</si>
  <si>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</si>
  <si>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</si>
  <si>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</si>
  <si>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</si>
  <si>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</si>
  <si>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</si>
  <si>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</si>
  <si>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</si>
  <si>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</si>
  <si>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</si>
  <si>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</si>
  <si>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</si>
  <si>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</si>
  <si>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</si>
  <si>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</si>
  <si>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</si>
  <si>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</si>
  <si>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</si>
  <si>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</si>
  <si>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</si>
  <si>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</si>
  <si>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</si>
  <si>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</si>
  <si>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</si>
  <si>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</si>
  <si>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</si>
  <si>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</si>
  <si>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</si>
  <si>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</si>
  <si>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</si>
  <si>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</si>
  <si>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</si>
  <si>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</si>
  <si>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</si>
  <si>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</si>
  <si>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</si>
  <si>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</si>
  <si>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</si>
  <si>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</si>
  <si>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</si>
  <si>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</si>
  <si>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</si>
  <si>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</si>
  <si>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</si>
  <si>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</si>
  <si>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</si>
  <si>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</si>
  <si>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</si>
  <si>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</si>
  <si>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</si>
  <si>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</si>
  <si>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</si>
  <si>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</si>
  <si>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</si>
  <si>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</si>
  <si>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</si>
  <si>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</si>
  <si>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</si>
  <si>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</si>
  <si>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</si>
  <si>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</si>
  <si>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</si>
  <si>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</si>
  <si>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</si>
  <si>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</si>
  <si>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</si>
  <si>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</si>
  <si>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</si>
  <si>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</si>
  <si>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</si>
  <si>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</si>
  <si>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</si>
  <si>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</si>
  <si>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</si>
  <si>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</si>
  <si>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</si>
  <si>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</si>
  <si>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</si>
  <si>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</si>
  <si>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</si>
  <si>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</si>
  <si>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</si>
  <si>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</si>
  <si>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</si>
  <si>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</si>
  <si>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</si>
  <si>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</si>
  <si>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</si>
  <si>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</si>
  <si>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</si>
  <si>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</si>
  <si>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</si>
  <si>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</si>
  <si>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</si>
  <si>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</si>
  <si>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</si>
  <si>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</si>
  <si>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</si>
  <si>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</si>
  <si>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</si>
  <si>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</si>
  <si>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</si>
  <si>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</si>
  <si>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</si>
  <si>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</si>
  <si>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</si>
  <si>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</si>
  <si>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</si>
  <si>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</si>
  <si>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</si>
  <si>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</si>
  <si>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</si>
  <si>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</si>
  <si>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</si>
  <si>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</si>
  <si>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</si>
  <si>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</si>
  <si>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</si>
  <si>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</si>
  <si>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</si>
  <si>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</si>
  <si>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</si>
  <si>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</si>
  <si>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</si>
  <si>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</si>
  <si>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</si>
  <si>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</si>
  <si>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</si>
  <si>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</si>
  <si>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</si>
  <si>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</si>
  <si>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</si>
  <si>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</si>
  <si>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</si>
  <si>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</si>
  <si>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</si>
  <si>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</si>
  <si>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</si>
  <si>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</si>
  <si>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</si>
  <si>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</si>
  <si>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</si>
  <si>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</si>
  <si>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</si>
  <si>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</si>
  <si>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</si>
  <si>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</si>
  <si>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</si>
  <si>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</si>
  <si>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</si>
  <si>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</si>
  <si>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</si>
  <si>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</si>
  <si>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</si>
  <si>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</si>
  <si>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</si>
  <si>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</si>
  <si>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</si>
  <si>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</si>
  <si>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</si>
  <si>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</si>
  <si>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</si>
  <si>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</si>
  <si>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</si>
  <si>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</si>
  <si>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</si>
  <si>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</si>
  <si>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</si>
  <si>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</si>
  <si>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</si>
  <si>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</si>
  <si>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</si>
  <si>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</si>
  <si>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</si>
  <si>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</si>
  <si>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</si>
  <si>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</si>
  <si>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</si>
  <si>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</si>
  <si>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</si>
  <si>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</si>
  <si>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</si>
  <si>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</si>
  <si>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</si>
  <si>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</si>
  <si>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</si>
  <si>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</si>
  <si>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</si>
  <si>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</si>
  <si>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</si>
  <si>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</si>
  <si>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</si>
  <si>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</si>
  <si>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</si>
  <si>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</si>
  <si>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</si>
  <si>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</si>
  <si>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</si>
  <si>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</si>
  <si>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</si>
  <si>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</si>
  <si>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</si>
  <si>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</si>
  <si>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</si>
  <si>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</si>
  <si>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</si>
  <si>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</si>
  <si>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</si>
  <si>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</si>
  <si>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</si>
  <si>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</si>
  <si>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</si>
  <si>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</si>
  <si>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</si>
  <si>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</si>
  <si>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</si>
  <si>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</si>
  <si>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</si>
  <si>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</si>
  <si>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</si>
  <si>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</si>
  <si>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</si>
  <si>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</si>
  <si>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</si>
  <si>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</si>
  <si>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</si>
  <si>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</si>
  <si>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</si>
  <si>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</si>
  <si>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</si>
  <si>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</si>
  <si>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</si>
  <si>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</si>
  <si>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</si>
  <si>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</si>
  <si>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</si>
  <si>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</si>
  <si>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</si>
  <si>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</si>
  <si>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</si>
  <si>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</si>
  <si>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</si>
  <si>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</si>
  <si>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</si>
  <si>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</si>
  <si>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</si>
  <si>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</si>
  <si>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</si>
  <si>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</si>
  <si>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</si>
  <si>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</si>
  <si>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</si>
  <si>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</si>
  <si>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</si>
  <si>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</si>
  <si>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</si>
  <si>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</si>
  <si>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</si>
  <si>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</si>
  <si>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</si>
  <si>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</si>
  <si>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</si>
  <si>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</si>
  <si>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</si>
  <si>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</si>
  <si>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</si>
  <si>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</si>
  <si>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</si>
  <si>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</si>
  <si>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</si>
  <si>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</si>
  <si>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</si>
  <si>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</si>
  <si>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</si>
  <si>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</si>
  <si>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</si>
  <si>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</si>
  <si>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</si>
  <si>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</si>
  <si>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</si>
  <si>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</si>
  <si>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</si>
  <si>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</si>
  <si>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</si>
  <si>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</si>
  <si>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</si>
  <si>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</si>
  <si>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</si>
  <si>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</si>
  <si>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</si>
  <si>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</si>
  <si>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</si>
  <si>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</si>
  <si>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</si>
  <si>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</si>
  <si>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</si>
  <si>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</si>
  <si>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</si>
  <si>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</si>
  <si>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</si>
  <si>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</si>
  <si>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</si>
  <si>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</si>
  <si>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</si>
  <si>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</si>
  <si>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</si>
  <si>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</si>
  <si>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</si>
  <si>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</si>
  <si>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</si>
  <si>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</si>
  <si>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</si>
  <si>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</si>
  <si>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</si>
  <si>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</si>
  <si>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</si>
  <si>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</si>
  <si>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</si>
  <si>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</si>
  <si>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</si>
  <si>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</si>
  <si>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</si>
  <si>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</si>
  <si>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</si>
  <si>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</si>
  <si>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</si>
  <si>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</si>
  <si>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</si>
  <si>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</si>
  <si>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</si>
  <si>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</si>
  <si>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</si>
  <si>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</si>
  <si>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</si>
  <si>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</si>
  <si>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</si>
  <si>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</si>
  <si>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</si>
  <si>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</si>
  <si>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</si>
  <si>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</si>
  <si>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</si>
  <si>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</si>
  <si>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</si>
  <si>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</si>
  <si>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</si>
  <si>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</si>
  <si>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</si>
  <si>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</si>
  <si>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</si>
  <si>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</si>
  <si>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</si>
  <si>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</si>
  <si>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</si>
  <si>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</si>
  <si>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</si>
  <si>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</si>
  <si>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</si>
  <si>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</si>
  <si>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</si>
  <si>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</si>
  <si>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</si>
  <si>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</si>
  <si>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</si>
  <si>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</si>
  <si>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</si>
  <si>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</si>
  <si>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</si>
  <si>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</si>
  <si>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</si>
  <si>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</si>
  <si>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</si>
  <si>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</si>
  <si>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</si>
  <si>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</si>
  <si>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</si>
  <si>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</si>
  <si>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</si>
  <si>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</si>
  <si>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</si>
  <si>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</si>
  <si>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</si>
  <si>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</si>
  <si>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</si>
  <si>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</si>
  <si>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</si>
  <si>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</si>
  <si>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</si>
  <si>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</si>
  <si>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</si>
  <si>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</si>
  <si>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</si>
  <si>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</si>
  <si>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</si>
  <si>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</si>
  <si>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</si>
  <si>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</si>
  <si>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</si>
  <si>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</si>
  <si>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</si>
  <si>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</si>
  <si>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</si>
  <si>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</si>
  <si>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</si>
  <si>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</si>
  <si>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</si>
  <si>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</si>
  <si>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</si>
  <si>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</si>
  <si>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</si>
  <si>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</si>
  <si>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</si>
  <si>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</si>
  <si>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</si>
  <si>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</si>
  <si>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</si>
  <si>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</si>
  <si>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</si>
  <si>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</si>
  <si>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</si>
  <si>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</si>
  <si>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</si>
  <si>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</si>
  <si>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</si>
  <si>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</si>
  <si>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</si>
  <si>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</si>
  <si>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</si>
  <si>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</si>
  <si>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</si>
  <si>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</si>
  <si>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</si>
  <si>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</si>
  <si>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</si>
  <si>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</si>
  <si>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</si>
  <si>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</si>
  <si>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</si>
  <si>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</si>
  <si>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</si>
  <si>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</si>
  <si>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</si>
  <si>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</si>
  <si>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</si>
  <si>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</si>
  <si>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</si>
  <si>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</si>
  <si>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</si>
  <si>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</si>
  <si>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</si>
  <si>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</si>
  <si>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</si>
  <si>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</si>
  <si>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</si>
  <si>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</si>
  <si>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</si>
  <si>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</si>
  <si>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</si>
  <si>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</si>
  <si>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</si>
  <si>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</si>
  <si>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</si>
  <si>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</si>
  <si>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</si>
  <si>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</si>
  <si>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</si>
  <si>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</si>
  <si>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</si>
  <si>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</si>
  <si>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</si>
  <si>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</si>
  <si>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</si>
  <si>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</si>
  <si>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</si>
  <si>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</si>
  <si>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</si>
  <si>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</si>
  <si>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</si>
  <si>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</si>
  <si>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</si>
  <si>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</si>
  <si>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</si>
  <si>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</si>
  <si>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</si>
  <si>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</si>
  <si>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</si>
  <si>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</si>
  <si>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</si>
  <si>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</si>
  <si>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</si>
  <si>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</si>
  <si>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</si>
  <si>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</si>
  <si>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</si>
  <si>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</si>
  <si>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</si>
  <si>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</si>
  <si>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</si>
  <si>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</si>
  <si>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</si>
  <si>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</si>
  <si>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</si>
  <si>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</si>
  <si>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</si>
  <si>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</si>
  <si>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</si>
  <si>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</si>
  <si>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</si>
  <si>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</si>
  <si>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</si>
  <si>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</si>
  <si>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</si>
  <si>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</si>
  <si>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</si>
  <si>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</si>
  <si>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</si>
  <si>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</si>
  <si>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</si>
  <si>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</si>
  <si>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</si>
  <si>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</si>
  <si>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</si>
  <si>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</si>
  <si>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</si>
  <si>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</si>
  <si>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</si>
  <si>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</si>
  <si>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</si>
  <si>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</si>
  <si>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</si>
  <si>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</si>
  <si>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</si>
  <si>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</si>
  <si>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</si>
  <si>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</si>
  <si>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</si>
  <si>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</si>
  <si>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</si>
  <si>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</si>
  <si>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</si>
  <si>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</si>
  <si>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</si>
  <si>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</si>
  <si>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</si>
  <si>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</si>
  <si>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</si>
  <si>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</si>
  <si>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</si>
  <si>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</si>
  <si>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</si>
  <si>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</si>
  <si>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</si>
  <si>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</si>
  <si>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</si>
  <si>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</si>
  <si>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</si>
  <si>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</si>
  <si>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</si>
  <si>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</si>
  <si>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</si>
  <si>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</si>
  <si>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</si>
  <si>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</si>
  <si>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</si>
  <si>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</si>
  <si>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</si>
  <si>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</si>
  <si>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</si>
  <si>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</si>
  <si>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</si>
  <si>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</si>
  <si>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</si>
  <si>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</si>
  <si>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</si>
  <si>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</si>
  <si>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</si>
  <si>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</si>
  <si>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</si>
  <si>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</si>
  <si>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</si>
  <si>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</si>
  <si>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</si>
  <si>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</si>
  <si>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</si>
  <si>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</si>
  <si>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</si>
  <si>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</si>
  <si>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</si>
  <si>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</si>
  <si>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</si>
  <si>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</si>
  <si>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</si>
  <si>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</si>
  <si>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</si>
  <si>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</si>
  <si>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</si>
  <si>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</si>
  <si>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</si>
  <si>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</si>
  <si>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</si>
  <si>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</si>
  <si>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</si>
  <si>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</si>
  <si>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</si>
  <si>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</si>
  <si>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</si>
  <si>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</si>
  <si>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</si>
  <si>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</si>
  <si>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</si>
  <si>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</si>
  <si>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</si>
  <si>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</si>
  <si>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</si>
  <si>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</si>
  <si>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</si>
  <si>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</si>
  <si>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</si>
  <si>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</si>
  <si>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</si>
  <si>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</si>
  <si>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</si>
  <si>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</si>
  <si>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</si>
  <si>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</si>
  <si>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</si>
  <si>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</si>
  <si>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</si>
  <si>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</si>
  <si>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</si>
  <si>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</si>
  <si>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</si>
  <si>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</si>
  <si>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</si>
  <si>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</si>
  <si>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</si>
  <si>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</si>
  <si>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</si>
  <si>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</si>
  <si>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</si>
  <si>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</si>
  <si>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</si>
  <si>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</si>
  <si>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</si>
  <si>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</si>
  <si>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</si>
  <si>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</si>
  <si>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</si>
  <si>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</si>
  <si>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</si>
  <si>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</si>
  <si>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</si>
  <si>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</si>
  <si>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</si>
  <si>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</si>
  <si>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</si>
  <si>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</si>
  <si>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</si>
  <si>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</si>
  <si>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</si>
  <si>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</si>
  <si>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</si>
  <si>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</si>
  <si>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</si>
  <si>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</si>
  <si>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</si>
  <si>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</si>
  <si>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</si>
  <si>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</si>
  <si>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</si>
  <si>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</si>
  <si>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</si>
  <si>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</si>
  <si>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</si>
  <si>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</si>
  <si>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</si>
  <si>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</si>
  <si>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</si>
  <si>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</si>
  <si>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</si>
  <si>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</si>
  <si>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</si>
  <si>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</si>
  <si>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</si>
  <si>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</si>
  <si>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</si>
  <si>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</si>
  <si>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</si>
  <si>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</si>
  <si>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</si>
  <si>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</si>
  <si>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</si>
  <si>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</si>
  <si>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</si>
  <si>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</si>
  <si>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</si>
  <si>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</si>
  <si>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</si>
  <si>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</si>
  <si>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</si>
  <si>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</si>
  <si>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</si>
  <si>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</si>
  <si>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</si>
  <si>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</si>
  <si>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</si>
  <si>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</si>
  <si>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</si>
  <si>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</si>
  <si>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</si>
  <si>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</si>
  <si>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</si>
  <si>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</si>
  <si>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</si>
  <si>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</si>
  <si>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</si>
  <si>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</si>
  <si>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</si>
  <si>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</si>
  <si>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</si>
  <si>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</si>
  <si>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</si>
  <si>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</si>
  <si>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</si>
  <si>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</si>
  <si>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</si>
  <si>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</si>
  <si>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</si>
  <si>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</si>
  <si>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</si>
  <si>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</si>
  <si>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</si>
  <si>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</si>
  <si>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</si>
  <si>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</si>
  <si>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</si>
  <si>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</si>
  <si>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</si>
  <si>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</si>
  <si>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</si>
  <si>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</si>
  <si>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</si>
  <si>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</si>
  <si>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</si>
  <si>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</si>
  <si>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</si>
  <si>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</si>
  <si>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</si>
  <si>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</si>
  <si>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</si>
  <si>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</si>
  <si>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</si>
  <si>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</si>
  <si>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</si>
  <si>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</si>
  <si>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</si>
  <si>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</si>
  <si>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</si>
  <si>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</si>
  <si>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</si>
  <si>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</si>
  <si>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</si>
  <si>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</si>
  <si>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</si>
  <si>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</si>
  <si>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</si>
  <si>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</si>
  <si>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</si>
  <si>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</si>
  <si>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</si>
  <si>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</si>
  <si>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</si>
  <si>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</si>
  <si>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</si>
  <si>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</si>
  <si>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</si>
  <si>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</si>
  <si>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</si>
  <si>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</si>
  <si>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</si>
  <si>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</si>
  <si>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</si>
  <si>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</si>
  <si>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</si>
  <si>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</si>
  <si>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</si>
  <si>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</si>
  <si>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</si>
  <si>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</si>
  <si>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</si>
  <si>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</si>
  <si>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</si>
  <si>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</si>
  <si>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</si>
  <si>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</si>
  <si>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</si>
  <si>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</si>
  <si>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</si>
  <si>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</si>
  <si>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</si>
  <si>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</si>
  <si>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</si>
  <si>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</si>
  <si>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</si>
  <si>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</si>
  <si>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</si>
  <si>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</si>
  <si>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</si>
  <si>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</si>
  <si>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</si>
  <si>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</si>
  <si>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</si>
  <si>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</si>
  <si>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</si>
  <si>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</si>
  <si>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</si>
  <si>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</si>
  <si>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</si>
  <si>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</si>
  <si>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</si>
  <si>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</si>
  <si>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</si>
  <si>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</si>
  <si>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</si>
  <si>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</si>
  <si>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</si>
  <si>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</si>
  <si>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</si>
  <si>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</si>
  <si>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</si>
  <si>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</si>
  <si>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</si>
  <si>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</si>
  <si>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</si>
  <si>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</si>
  <si>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</si>
  <si>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</si>
  <si>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</si>
  <si>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</si>
  <si>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</si>
  <si>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</si>
  <si>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</si>
  <si>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</si>
  <si>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</si>
  <si>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</si>
  <si>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</si>
  <si>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</si>
  <si>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</si>
  <si>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</si>
  <si>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</si>
  <si>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</si>
  <si>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</si>
  <si>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</si>
  <si>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</si>
  <si>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</si>
  <si>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</si>
  <si>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</si>
  <si>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</si>
  <si>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</si>
  <si>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</si>
  <si>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</si>
  <si>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</si>
  <si>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</si>
  <si>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</si>
  <si>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</si>
  <si>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</si>
  <si>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</si>
  <si>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</si>
  <si>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</si>
  <si>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</si>
  <si>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</si>
  <si>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</si>
  <si>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</si>
  <si>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</si>
  <si>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</si>
  <si>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</si>
  <si>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</si>
  <si>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</si>
  <si>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</si>
  <si>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</si>
  <si>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</si>
  <si>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</si>
  <si>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</si>
  <si>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</si>
  <si>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</si>
  <si>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</si>
  <si>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</si>
  <si>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</si>
  <si>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</si>
  <si>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</si>
  <si>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</si>
  <si>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</si>
  <si>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</si>
  <si>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</si>
  <si>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</si>
  <si>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</si>
  <si>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</si>
  <si>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</si>
  <si>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</si>
  <si>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</si>
  <si>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</si>
  <si>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</si>
  <si>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</si>
  <si>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</si>
  <si>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</si>
  <si>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</si>
  <si>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</si>
  <si>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</si>
  <si>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</si>
  <si>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</si>
  <si>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</si>
  <si>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</si>
  <si>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</si>
  <si>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</si>
  <si>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</si>
  <si>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</si>
  <si>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</si>
  <si>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</si>
  <si>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</si>
  <si>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</si>
  <si>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</si>
  <si>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</si>
  <si>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</si>
  <si>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</si>
  <si>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</si>
  <si>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</si>
  <si>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</si>
  <si>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</si>
  <si>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</si>
  <si>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</si>
  <si>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</si>
  <si>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</si>
  <si>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</si>
  <si>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</si>
  <si>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</si>
  <si>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</si>
  <si>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</si>
  <si>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</si>
  <si>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</si>
  <si>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</si>
  <si>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</si>
  <si>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</si>
  <si>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</si>
  <si>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</si>
  <si>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</si>
  <si>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</si>
  <si>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</si>
  <si>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</si>
  <si>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</si>
  <si>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</si>
  <si>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</si>
  <si>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</si>
  <si>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</si>
  <si>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</si>
  <si>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</si>
  <si>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</si>
  <si>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</si>
  <si>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</si>
  <si>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</si>
  <si>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</si>
  <si>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</si>
  <si>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</si>
  <si>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</si>
  <si>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</si>
  <si>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</si>
  <si>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</si>
  <si>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</si>
  <si>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</si>
  <si>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</si>
  <si>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</si>
  <si>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</si>
  <si>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</si>
  <si>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</si>
  <si>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</si>
  <si>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</si>
  <si>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</si>
  <si>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</si>
  <si>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</si>
  <si>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</si>
  <si>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</si>
  <si>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</si>
  <si>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</si>
  <si>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</si>
  <si>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</si>
  <si>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</si>
  <si>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</si>
  <si>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</si>
  <si>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</si>
  <si>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</si>
  <si>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</si>
  <si>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</si>
  <si>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</si>
  <si>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</si>
  <si>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</si>
  <si>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</si>
  <si>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</si>
  <si>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</si>
  <si>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</si>
  <si>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</si>
  <si>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</si>
  <si>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</si>
  <si>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</si>
  <si>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</si>
  <si>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</si>
  <si>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</si>
  <si>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</si>
  <si>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</si>
  <si>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</si>
  <si>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</si>
  <si>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</si>
  <si>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</si>
  <si>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</si>
  <si>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</si>
  <si>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</si>
  <si>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</si>
  <si>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</si>
  <si>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</si>
  <si>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</si>
  <si>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</si>
  <si>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</si>
  <si>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</si>
  <si>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</si>
  <si>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</si>
  <si>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</si>
  <si>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</si>
  <si>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</si>
  <si>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</si>
  <si>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</si>
  <si>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</si>
  <si>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</si>
  <si>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</si>
  <si>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</si>
  <si>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</si>
  <si>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</si>
  <si>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</si>
  <si>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</si>
  <si>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</si>
  <si>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</si>
  <si>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</si>
  <si>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</si>
  <si>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</si>
  <si>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</si>
  <si>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</si>
  <si>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</si>
  <si>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</si>
  <si>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</si>
  <si>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</si>
  <si>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</si>
  <si>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</si>
  <si>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</si>
  <si>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</si>
  <si>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</si>
  <si>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</si>
  <si>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</si>
  <si>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</si>
  <si>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</si>
  <si>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</si>
  <si>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</si>
  <si>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</si>
  <si>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</si>
  <si>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</si>
  <si>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</si>
  <si>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</si>
  <si>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</si>
  <si>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</si>
  <si>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</si>
  <si>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</si>
  <si>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</si>
  <si>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</si>
  <si>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</si>
  <si>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</si>
  <si>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</si>
  <si>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</si>
  <si>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</si>
  <si>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</si>
  <si>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</si>
  <si>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</si>
  <si>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</si>
  <si>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</si>
  <si>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</si>
  <si>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</si>
  <si>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</si>
  <si>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</si>
  <si>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</si>
  <si>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</si>
  <si>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</si>
  <si>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</si>
  <si>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</si>
  <si>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</si>
  <si>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</si>
  <si>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</si>
  <si>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</si>
  <si>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</si>
  <si>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</si>
  <si>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</si>
  <si>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</si>
  <si>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</si>
  <si>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</si>
  <si>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</si>
  <si>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</si>
  <si>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</si>
  <si>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</si>
  <si>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</si>
  <si>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</si>
  <si>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</si>
  <si>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</si>
  <si>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</si>
  <si>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</si>
  <si>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</si>
  <si>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</si>
  <si>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</si>
  <si>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</si>
  <si>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</si>
  <si>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</si>
  <si>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</si>
  <si>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</si>
  <si>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</si>
  <si>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</si>
  <si>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</si>
  <si>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</si>
  <si>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</si>
  <si>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</si>
  <si>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</si>
  <si>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</si>
  <si>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</si>
  <si>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</si>
  <si>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</si>
  <si>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</si>
  <si>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</si>
  <si>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</si>
  <si>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</si>
  <si>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</si>
  <si>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</si>
  <si>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</si>
  <si>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</si>
  <si>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</si>
  <si>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</si>
  <si>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</si>
  <si>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</si>
  <si>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</si>
  <si>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</si>
  <si>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</si>
  <si>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</si>
  <si>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</si>
  <si>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</si>
  <si>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</si>
  <si>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</si>
  <si>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</si>
  <si>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</si>
  <si>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</si>
  <si>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</si>
  <si>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</si>
  <si>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</si>
  <si>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</si>
  <si>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</si>
  <si>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</si>
  <si>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</si>
  <si>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</si>
  <si>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</si>
  <si>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</si>
  <si>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</si>
  <si>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</si>
  <si>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</si>
  <si>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</si>
  <si>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</si>
  <si>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</si>
  <si>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</si>
  <si>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</si>
  <si>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</si>
  <si>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</si>
  <si>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</si>
  <si>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</si>
  <si>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</si>
  <si>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</si>
  <si>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</si>
  <si>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</si>
  <si>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</si>
  <si>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</si>
  <si>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</si>
  <si>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</si>
  <si>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</si>
  <si>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</si>
  <si>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</si>
  <si>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</si>
  <si>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</si>
  <si>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</si>
  <si>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</si>
  <si>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</si>
  <si>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</si>
  <si>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</si>
  <si>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</si>
  <si>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</si>
  <si>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</si>
  <si>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</si>
  <si>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</si>
  <si>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</si>
  <si>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</si>
  <si>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</si>
  <si>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</si>
  <si>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</si>
  <si>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</si>
  <si>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</si>
  <si>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</si>
  <si>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</si>
  <si>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</si>
  <si>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</si>
  <si>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</si>
  <si>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</si>
  <si>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</si>
  <si>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</si>
  <si>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</si>
  <si>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</si>
  <si>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</si>
  <si>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</si>
  <si>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</si>
  <si>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</si>
  <si>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</si>
  <si>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</si>
  <si>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</si>
  <si>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</si>
  <si>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</si>
  <si>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</si>
  <si>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</si>
  <si>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</si>
  <si>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</si>
  <si>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</si>
  <si>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</si>
  <si>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</si>
  <si>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</si>
  <si>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</si>
  <si>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</si>
  <si>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</si>
  <si>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</si>
  <si>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</si>
  <si>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</si>
  <si>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</si>
  <si>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</si>
  <si>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</si>
  <si>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</si>
  <si>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</si>
  <si>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</si>
  <si>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</si>
  <si>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</si>
  <si>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</si>
  <si>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</si>
  <si>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</si>
  <si>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</si>
  <si>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</si>
  <si>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</si>
  <si>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</si>
  <si>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</si>
  <si>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</si>
  <si>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</si>
  <si>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</si>
  <si>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</si>
  <si>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</si>
  <si>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</si>
  <si>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</si>
  <si>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</si>
  <si>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</si>
  <si>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</si>
  <si>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</si>
  <si>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</si>
  <si>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</si>
  <si>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</si>
  <si>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</si>
  <si>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</si>
  <si>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</si>
  <si>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</si>
  <si>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</si>
  <si>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</si>
  <si>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</si>
  <si>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</si>
  <si>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</si>
  <si>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</si>
  <si>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</si>
  <si>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</si>
  <si>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</si>
  <si>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</si>
  <si>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</si>
  <si>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</si>
  <si>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</si>
  <si>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</si>
  <si>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</si>
  <si>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</si>
  <si>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</si>
  <si>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</si>
  <si>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</si>
  <si>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</si>
  <si>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</si>
  <si>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</si>
  <si>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</si>
  <si>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</si>
  <si>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</si>
  <si>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</si>
  <si>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</si>
  <si>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</si>
  <si>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</si>
  <si>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</si>
  <si>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</si>
  <si>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</si>
  <si>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</si>
  <si>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</si>
  <si>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</si>
  <si>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</si>
  <si>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</si>
  <si>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</si>
  <si>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</si>
  <si>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</si>
  <si>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</si>
  <si>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</si>
  <si>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</si>
  <si>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</si>
  <si>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</si>
  <si>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</si>
  <si>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</si>
  <si>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</si>
  <si>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</si>
  <si>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</si>
  <si>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</si>
  <si>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</si>
  <si>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</si>
  <si>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</si>
  <si>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</si>
  <si>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</si>
  <si>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</si>
  <si>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</si>
  <si>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</si>
  <si>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</si>
  <si>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</si>
  <si>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</si>
  <si>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</si>
  <si>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</si>
  <si>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</si>
  <si>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</si>
  <si>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</si>
  <si>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</si>
  <si>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</si>
  <si>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</si>
  <si>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</si>
  <si>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</si>
  <si>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</si>
  <si>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</si>
  <si>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</si>
  <si>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</si>
  <si>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</si>
  <si>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</si>
  <si>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</si>
  <si>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</si>
  <si>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</si>
  <si>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</si>
  <si>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</si>
  <si>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</si>
  <si>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</si>
  <si>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</si>
  <si>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</si>
  <si>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</si>
  <si>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</si>
  <si>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</si>
  <si>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</si>
  <si>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</si>
  <si>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</si>
  <si>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</si>
  <si>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</si>
  <si>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</si>
  <si>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</si>
  <si>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</si>
  <si>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</si>
  <si>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</si>
  <si>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</si>
  <si>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</si>
  <si>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</si>
  <si>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</si>
  <si>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</si>
  <si>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</si>
  <si>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</si>
  <si>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</si>
  <si>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</si>
  <si>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</si>
  <si>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</si>
  <si>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</si>
  <si>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</si>
  <si>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</si>
  <si>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</si>
  <si>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</si>
  <si>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</si>
  <si>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</si>
  <si>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</si>
  <si>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</si>
  <si>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</si>
  <si>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</si>
  <si>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</si>
  <si>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</si>
  <si>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</si>
  <si>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</si>
  <si>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</si>
  <si>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</si>
  <si>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</si>
  <si>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</si>
  <si>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</si>
  <si>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</si>
  <si>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</si>
  <si>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</si>
  <si>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</si>
  <si>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</si>
  <si>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</si>
  <si>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</si>
  <si>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</si>
  <si>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</si>
  <si>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</si>
  <si>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</si>
  <si>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</si>
  <si>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</si>
  <si>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</si>
  <si>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</si>
  <si>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</si>
  <si>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</si>
  <si>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</si>
  <si>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</si>
  <si>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</si>
  <si>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</si>
  <si>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</si>
  <si>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</si>
  <si>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</si>
  <si>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</si>
  <si>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</si>
  <si>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</si>
  <si>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</si>
  <si>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</si>
  <si>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</si>
  <si>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</si>
  <si>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</si>
  <si>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</si>
  <si>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</si>
  <si>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</si>
  <si>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</si>
  <si>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</si>
  <si>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</si>
  <si>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</si>
  <si>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</si>
  <si>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</si>
  <si>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</si>
  <si>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</si>
  <si>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</si>
  <si>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</si>
  <si>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</si>
  <si>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</si>
  <si>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</si>
  <si>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</si>
  <si>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</si>
  <si>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</si>
  <si>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</si>
  <si>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</si>
  <si>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</si>
  <si>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</si>
  <si>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</si>
  <si>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</si>
  <si>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</si>
  <si>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</si>
  <si>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</si>
  <si>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</si>
  <si>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</si>
  <si>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</si>
  <si>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</si>
  <si>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</si>
  <si>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</si>
  <si>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</si>
  <si>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</si>
  <si>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</si>
  <si>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</si>
  <si>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</si>
  <si>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</si>
  <si>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</si>
  <si>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</si>
  <si>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</si>
  <si>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</si>
  <si>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</si>
  <si>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</si>
  <si>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</si>
  <si>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</si>
  <si>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</si>
  <si>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</si>
  <si>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</si>
  <si>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</si>
  <si>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</si>
  <si>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</si>
  <si>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</si>
  <si>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</si>
  <si>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</si>
  <si>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</si>
  <si>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</si>
  <si>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</si>
  <si>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</si>
  <si>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</si>
  <si>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</si>
  <si>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</si>
  <si>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</si>
  <si>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</si>
  <si>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</si>
  <si>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</si>
  <si>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</si>
  <si>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</si>
  <si>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</si>
  <si>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</si>
  <si>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</si>
  <si>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</si>
  <si>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</si>
  <si>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</si>
  <si>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</si>
  <si>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</si>
  <si>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</si>
  <si>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</si>
  <si>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</si>
  <si>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</si>
  <si>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</si>
  <si>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</si>
  <si>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</si>
  <si>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</si>
  <si>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</si>
  <si>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</si>
  <si>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</si>
  <si>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</si>
  <si>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</si>
  <si>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</si>
  <si>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</si>
  <si>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</si>
  <si>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</si>
  <si>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</si>
  <si>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</si>
  <si>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</si>
  <si>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</si>
  <si>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</si>
  <si>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</si>
  <si>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</si>
  <si>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</si>
  <si>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</si>
  <si>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</si>
  <si>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</si>
  <si>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</si>
  <si>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</si>
  <si>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</si>
  <si>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</si>
  <si>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</si>
  <si>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</si>
  <si>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</si>
  <si>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</si>
  <si>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</si>
  <si>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</si>
  <si>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</si>
  <si>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</si>
  <si>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</si>
  <si>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</si>
  <si>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</si>
  <si>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</si>
  <si>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</si>
  <si>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</si>
  <si>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</si>
  <si>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</si>
  <si>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</si>
  <si>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</si>
  <si>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</si>
  <si>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</si>
  <si>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</si>
  <si>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</si>
  <si>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</si>
  <si>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</si>
  <si>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</si>
  <si>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</si>
  <si>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</si>
  <si>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</si>
  <si>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</si>
  <si>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</si>
  <si>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</si>
  <si>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</si>
  <si>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</si>
  <si>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</si>
  <si>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</si>
  <si>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</si>
  <si>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</si>
  <si>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</si>
  <si>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</si>
  <si>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</si>
  <si>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</si>
  <si>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</si>
  <si>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</si>
  <si>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</si>
  <si>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</si>
  <si>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</si>
  <si>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</si>
  <si>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</si>
  <si>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</si>
  <si>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</si>
  <si>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</si>
  <si>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</si>
  <si>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</si>
  <si>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</si>
  <si>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</si>
  <si>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</si>
  <si>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</si>
  <si>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</si>
  <si>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</si>
  <si>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</si>
  <si>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</si>
  <si>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</si>
  <si>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</si>
  <si>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</si>
  <si>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</si>
  <si>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</si>
  <si>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</si>
  <si>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</si>
  <si>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</si>
  <si>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</si>
  <si>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</si>
  <si>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</si>
  <si>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</si>
  <si>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</si>
  <si>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</si>
  <si>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</si>
  <si>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</si>
  <si>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</si>
  <si>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</si>
  <si>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</si>
  <si>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</si>
  <si>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</si>
  <si>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</si>
  <si>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</si>
  <si>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</si>
  <si>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</si>
  <si>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</si>
  <si>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</si>
  <si>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</si>
  <si>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</si>
  <si>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</si>
  <si>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</si>
  <si>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</si>
  <si>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</si>
  <si>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</si>
  <si>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</si>
  <si>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</si>
  <si>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</si>
  <si>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</si>
  <si>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</si>
  <si>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</si>
  <si>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</si>
  <si>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</si>
  <si>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</si>
  <si>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</si>
  <si>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</si>
  <si>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</si>
  <si>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</si>
  <si>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</si>
  <si>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</si>
  <si>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</si>
  <si>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</si>
  <si>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</si>
  <si>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</si>
  <si>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</si>
  <si>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</si>
  <si>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</si>
  <si>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</si>
  <si>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</si>
  <si>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</si>
  <si>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</si>
  <si>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</si>
  <si>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</si>
  <si>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</si>
  <si>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</si>
  <si>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</si>
  <si>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</si>
  <si>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</si>
  <si>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</si>
  <si>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</si>
  <si>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</si>
  <si>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</si>
  <si>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</si>
  <si>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</si>
  <si>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</si>
  <si>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</si>
  <si>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</si>
  <si>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</si>
  <si>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</si>
  <si>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</si>
  <si>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</si>
  <si>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</si>
  <si>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</si>
  <si>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</si>
  <si>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</si>
  <si>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</si>
  <si>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</si>
  <si>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</si>
  <si>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</si>
  <si>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</si>
  <si>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</si>
  <si>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</si>
  <si>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</si>
  <si>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</si>
  <si>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</si>
  <si>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</si>
  <si>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</si>
  <si>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</si>
  <si>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</si>
  <si>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</si>
  <si>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</si>
  <si>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</si>
  <si>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</si>
  <si>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</si>
  <si>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</si>
  <si>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</si>
  <si>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</si>
  <si>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</si>
  <si>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</si>
  <si>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</si>
  <si>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</si>
  <si>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</si>
  <si>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</si>
  <si>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</si>
  <si>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</si>
  <si>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</si>
  <si>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</si>
  <si>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</si>
  <si>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</si>
  <si>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</si>
  <si>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</si>
  <si>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</si>
  <si>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</si>
  <si>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</si>
  <si>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</si>
  <si>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</si>
  <si>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</si>
  <si>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</si>
  <si>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</si>
  <si>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</si>
  <si>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</si>
  <si>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</si>
  <si>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</si>
  <si>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</si>
  <si>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</si>
  <si>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</si>
  <si>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</si>
  <si>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</si>
  <si>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</si>
  <si>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</si>
  <si>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</si>
  <si>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</si>
  <si>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</si>
  <si>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</si>
  <si>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</si>
  <si>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</si>
  <si>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</si>
  <si>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</si>
  <si>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</si>
  <si>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</si>
  <si>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</si>
  <si>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</si>
  <si>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</si>
  <si>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</si>
  <si>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</si>
  <si>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</si>
  <si>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</si>
  <si>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</si>
  <si>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</si>
  <si>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</si>
  <si>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</si>
  <si>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</si>
  <si>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</si>
  <si>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</si>
  <si>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</si>
  <si>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</si>
  <si>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</si>
  <si>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</si>
  <si>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</si>
  <si>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</si>
  <si>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</si>
  <si>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</si>
  <si>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</si>
  <si>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</si>
  <si>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</si>
  <si>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</si>
  <si>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</si>
  <si>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</si>
  <si>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</si>
  <si>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</si>
  <si>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</si>
  <si>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</si>
  <si>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</si>
  <si>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</si>
  <si>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</si>
  <si>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</si>
  <si>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</si>
  <si>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</si>
  <si>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</si>
  <si>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</si>
  <si>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</si>
  <si>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</si>
  <si>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</si>
  <si>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</si>
  <si>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</si>
  <si>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</si>
  <si>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</si>
  <si>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</si>
  <si>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</si>
  <si>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</si>
  <si>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</si>
  <si>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</si>
  <si>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</si>
  <si>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</si>
  <si>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</si>
  <si>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</si>
  <si>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</si>
  <si>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</si>
  <si>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</si>
  <si>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</si>
  <si>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</si>
  <si>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</si>
  <si>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</si>
  <si>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</si>
  <si>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</si>
  <si>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</si>
  <si>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</si>
  <si>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</si>
  <si>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</si>
  <si>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</si>
  <si>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</si>
  <si>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</si>
  <si>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</si>
  <si>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</si>
  <si>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</si>
  <si>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</si>
  <si>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</si>
  <si>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</si>
  <si>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</si>
  <si>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</si>
  <si>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</si>
  <si>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</si>
  <si>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</si>
  <si>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</si>
  <si>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</si>
  <si>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</si>
  <si>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</si>
  <si>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</si>
  <si>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</si>
  <si>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</si>
  <si>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</si>
  <si>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</si>
  <si>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</si>
  <si>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</si>
  <si>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</si>
  <si>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</si>
  <si>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</si>
  <si>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</si>
  <si>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</si>
  <si>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</si>
  <si>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</si>
  <si>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</si>
  <si>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</si>
  <si>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</si>
  <si>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</si>
  <si>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</si>
  <si>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</si>
  <si>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</si>
  <si>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</si>
  <si>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</si>
  <si>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</si>
  <si>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</si>
  <si>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</si>
  <si>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</si>
  <si>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</si>
  <si>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</si>
  <si>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</si>
  <si>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</si>
  <si>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</si>
  <si>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</si>
  <si>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</si>
  <si>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</si>
  <si>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</si>
  <si>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</si>
  <si>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</si>
  <si>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</si>
  <si>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</si>
  <si>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</si>
  <si>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</si>
  <si>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</si>
  <si>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</si>
  <si>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</si>
  <si>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</si>
  <si>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</si>
  <si>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</si>
  <si>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</si>
  <si>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</si>
  <si>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</si>
  <si>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</si>
  <si>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</si>
  <si>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</si>
  <si>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</si>
  <si>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</si>
  <si>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</si>
  <si>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</si>
  <si>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</si>
  <si>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</si>
  <si>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</si>
  <si>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</si>
  <si>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</si>
  <si>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</si>
  <si>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</si>
  <si>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</si>
  <si>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</si>
  <si>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</si>
  <si>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</si>
  <si>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</si>
  <si>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</si>
  <si>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</si>
  <si>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</si>
  <si>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</si>
  <si>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</si>
  <si>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</si>
  <si>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</si>
  <si>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</si>
  <si>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</si>
  <si>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</si>
  <si>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</si>
  <si>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</si>
  <si>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</si>
  <si>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</si>
  <si>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</si>
  <si>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</si>
  <si>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</si>
  <si>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</si>
  <si>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</si>
  <si>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</si>
  <si>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</si>
  <si>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</si>
  <si>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</si>
  <si>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</si>
  <si>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</si>
  <si>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</si>
  <si>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</si>
  <si>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</si>
  <si>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</si>
  <si>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</si>
  <si>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</si>
  <si>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</si>
  <si>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</si>
  <si>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</si>
  <si>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</si>
  <si>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</si>
  <si>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</si>
  <si>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</si>
  <si>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</si>
  <si>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</si>
  <si>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</si>
  <si>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</si>
  <si>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</si>
  <si>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</si>
  <si>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</si>
  <si>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</si>
  <si>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</si>
  <si>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</si>
  <si>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</si>
  <si>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</si>
  <si>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</si>
  <si>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</si>
  <si>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</si>
  <si>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</si>
  <si>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</si>
  <si>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</si>
  <si>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</si>
  <si>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</si>
  <si>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</si>
  <si>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</si>
  <si>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</si>
  <si>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</si>
  <si>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</si>
  <si>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</si>
  <si>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</si>
  <si>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</si>
  <si>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</si>
  <si>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</si>
  <si>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</si>
  <si>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</si>
  <si>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</si>
  <si>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</si>
  <si>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</si>
  <si>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</si>
  <si>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</si>
  <si>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</si>
  <si>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</si>
  <si>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</si>
  <si>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</si>
  <si>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</si>
  <si>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</si>
  <si>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</si>
  <si>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</si>
  <si>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</si>
  <si>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</si>
  <si>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</si>
  <si>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</si>
  <si>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</si>
  <si>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</si>
  <si>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</si>
  <si>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</si>
  <si>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</si>
  <si>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</si>
  <si>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</si>
  <si>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</si>
  <si>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</si>
  <si>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</si>
  <si>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</si>
  <si>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</si>
  <si>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</si>
  <si>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</si>
  <si>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</si>
  <si>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</si>
  <si>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</si>
  <si>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</si>
  <si>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</si>
  <si>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</si>
  <si>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</si>
  <si>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</si>
  <si>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</si>
  <si>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</si>
  <si>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</si>
  <si>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</si>
  <si>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</si>
  <si>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</si>
  <si>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</si>
  <si>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</si>
  <si>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</si>
  <si>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</si>
  <si>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</si>
  <si>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</si>
  <si>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</si>
  <si>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</si>
  <si>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</si>
  <si>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</si>
  <si>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</si>
  <si>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</si>
  <si>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</si>
  <si>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</si>
  <si>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</si>
  <si>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</si>
  <si>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</si>
  <si>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</si>
  <si>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</si>
  <si>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</si>
  <si>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</si>
  <si>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</si>
  <si>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</si>
  <si>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</si>
  <si>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</si>
  <si>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</si>
  <si>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</si>
  <si>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</si>
  <si>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</si>
  <si>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</si>
  <si>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</si>
  <si>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</si>
  <si>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</si>
  <si>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</si>
  <si>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</si>
  <si>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</si>
  <si>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</si>
  <si>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</si>
  <si>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</si>
  <si>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</si>
  <si>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</si>
  <si>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</si>
  <si>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</si>
  <si>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</si>
  <si>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</si>
  <si>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</si>
  <si>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</si>
  <si>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</si>
  <si>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</si>
  <si>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</si>
  <si>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</si>
  <si>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</si>
  <si>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</si>
  <si>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</si>
  <si>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</si>
  <si>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</si>
  <si>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</si>
  <si>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</si>
  <si>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</si>
  <si>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</si>
  <si>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</si>
  <si>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</si>
  <si>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</si>
  <si>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</si>
  <si>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</si>
  <si>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</si>
  <si>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</si>
  <si>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</si>
  <si>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</si>
  <si>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</si>
  <si>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</si>
  <si>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</si>
  <si>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</si>
  <si>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</si>
  <si>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</si>
  <si>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</si>
  <si>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</si>
  <si>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</si>
  <si>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</si>
  <si>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</si>
  <si>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</si>
  <si>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</si>
  <si>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</si>
  <si>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</si>
  <si>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</si>
  <si>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</si>
  <si>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</si>
  <si>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</si>
  <si>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</si>
  <si>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</si>
  <si>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</si>
  <si>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</si>
  <si>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</si>
  <si>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</si>
  <si>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</si>
  <si>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</si>
  <si>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</si>
  <si>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</si>
  <si>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</si>
  <si>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</si>
  <si>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</si>
  <si>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</si>
  <si>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</si>
  <si>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</si>
  <si>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</si>
  <si>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</si>
  <si>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</si>
  <si>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</si>
  <si>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</si>
  <si>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</si>
  <si>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</si>
  <si>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</si>
  <si>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</si>
  <si>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</si>
  <si>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</si>
  <si>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</si>
  <si>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</si>
  <si>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</si>
  <si>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</si>
  <si>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</si>
  <si>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</si>
  <si>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</si>
  <si>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</si>
  <si>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</si>
  <si>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</si>
  <si>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</si>
  <si>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</si>
  <si>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</si>
  <si>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</si>
  <si>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</si>
  <si>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</si>
  <si>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</si>
  <si>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</si>
  <si>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</si>
  <si>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</si>
  <si>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</si>
  <si>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</si>
  <si>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</si>
  <si>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</si>
  <si>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</si>
  <si>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</si>
  <si>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</si>
  <si>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</si>
  <si>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</si>
  <si>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</si>
  <si>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</si>
  <si>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</si>
  <si>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</si>
  <si>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</si>
  <si>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</si>
  <si>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</si>
  <si>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</si>
  <si>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</si>
  <si>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</si>
  <si>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</si>
  <si>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</si>
  <si>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</si>
  <si>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</si>
  <si>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</si>
  <si>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</si>
  <si>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</si>
  <si>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</si>
  <si>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</si>
  <si>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</si>
  <si>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</si>
  <si>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</si>
  <si>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</si>
  <si>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</si>
  <si>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</si>
  <si>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</si>
  <si>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</si>
  <si>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</si>
  <si>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</si>
  <si>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</si>
  <si>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</si>
  <si>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</si>
  <si>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</si>
  <si>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</si>
  <si>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</si>
  <si>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</si>
  <si>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</si>
  <si>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</si>
  <si>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</si>
  <si>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</si>
  <si>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</si>
  <si>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</si>
  <si>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</si>
  <si>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</si>
  <si>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</si>
  <si>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</si>
  <si>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</si>
  <si>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</si>
  <si>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</si>
  <si>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</si>
  <si>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</si>
  <si>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</si>
  <si>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</si>
  <si>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</si>
  <si>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</si>
  <si>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</si>
  <si>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</si>
  <si>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</si>
  <si>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</si>
  <si>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</si>
  <si>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</si>
  <si>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</si>
  <si>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</si>
  <si>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</si>
  <si>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</si>
  <si>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</si>
  <si>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</si>
  <si>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</si>
  <si>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</si>
  <si>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</si>
  <si>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</si>
  <si>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</si>
  <si>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</si>
  <si>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</si>
  <si>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</si>
  <si>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</si>
  <si>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</si>
  <si>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</si>
  <si>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</si>
  <si>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</si>
  <si>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</si>
  <si>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</si>
  <si>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</si>
  <si>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</si>
  <si>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</si>
  <si>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</si>
  <si>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</si>
  <si>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</si>
  <si>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</si>
  <si>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</si>
  <si>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</si>
  <si>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</si>
  <si>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</si>
  <si>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</si>
  <si>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</si>
  <si>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</si>
  <si>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</si>
  <si>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</si>
  <si>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</si>
  <si>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</si>
  <si>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</si>
  <si>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</si>
  <si>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</si>
  <si>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</si>
  <si>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</si>
  <si>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</si>
  <si>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</si>
  <si>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</si>
  <si>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</si>
  <si>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</si>
  <si>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</si>
  <si>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</si>
  <si>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</si>
  <si>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</si>
  <si>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</si>
  <si>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</si>
  <si>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</si>
  <si>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</si>
  <si>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</si>
  <si>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</si>
  <si>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</si>
  <si>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</si>
  <si>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</si>
  <si>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</si>
  <si>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</si>
  <si>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</si>
  <si>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</si>
  <si>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</si>
  <si>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</si>
  <si>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</si>
  <si>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</si>
  <si>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</si>
  <si>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</si>
  <si>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</si>
  <si>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</si>
  <si>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</si>
  <si>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</si>
  <si>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</si>
  <si>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</si>
  <si>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</si>
  <si>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</si>
  <si>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</si>
  <si>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</si>
  <si>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</si>
  <si>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</si>
  <si>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</si>
  <si>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</si>
  <si>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</si>
  <si>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</si>
  <si>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</si>
  <si>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</si>
  <si>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</si>
  <si>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</si>
  <si>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</si>
  <si>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</si>
  <si>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</si>
  <si>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</si>
  <si>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</si>
  <si>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</si>
  <si>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</si>
  <si>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</si>
  <si>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</si>
  <si>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</si>
  <si>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</si>
  <si>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</si>
  <si>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</si>
  <si>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</si>
  <si>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</si>
  <si>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</si>
  <si>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</si>
  <si>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</si>
  <si>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</si>
  <si>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</si>
  <si>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</si>
  <si>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</si>
  <si>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</si>
  <si>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</si>
  <si>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</si>
  <si>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</si>
  <si>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</si>
  <si>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</si>
  <si>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</si>
  <si>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</si>
  <si>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</si>
  <si>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</si>
  <si>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</si>
  <si>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</si>
  <si>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</si>
  <si>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</si>
  <si>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</si>
  <si>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</si>
  <si>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</si>
  <si>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</si>
  <si>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</si>
  <si>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</si>
  <si>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</si>
  <si>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</si>
  <si>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</si>
  <si>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</si>
  <si>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</si>
  <si>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</si>
  <si>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</si>
  <si>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</si>
  <si>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</si>
  <si>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</si>
  <si>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</si>
  <si>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</si>
  <si>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</si>
  <si>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</si>
  <si>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</si>
  <si>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</si>
  <si>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</si>
  <si>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</si>
  <si>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</si>
  <si>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</si>
  <si>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</si>
  <si>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</si>
  <si>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</si>
  <si>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</si>
  <si>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</si>
  <si>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</si>
  <si>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</si>
  <si>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</si>
  <si>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</si>
  <si>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</si>
  <si>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</si>
  <si>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</si>
  <si>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</si>
  <si>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</si>
  <si>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</si>
  <si>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</si>
  <si>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</si>
  <si>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</si>
  <si>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</si>
  <si>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</si>
  <si>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</si>
  <si>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</si>
  <si>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</si>
  <si>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</si>
  <si>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</si>
  <si>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</si>
  <si>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</si>
  <si>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</si>
  <si>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</si>
  <si>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</si>
  <si>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</si>
  <si>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</si>
  <si>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</si>
  <si>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</si>
  <si>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</si>
  <si>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</si>
  <si>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</si>
  <si>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</si>
  <si>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</si>
  <si>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</si>
  <si>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</si>
  <si>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</si>
  <si>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</si>
  <si>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</si>
  <si>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</si>
  <si>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</si>
  <si>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</si>
  <si>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</si>
  <si>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</si>
  <si>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</si>
  <si>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</si>
  <si>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</si>
  <si>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</si>
  <si>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</si>
  <si>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</si>
  <si>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</si>
  <si>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</si>
  <si>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</si>
  <si>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</si>
  <si>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</si>
  <si>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</si>
  <si>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</si>
  <si>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</si>
  <si>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</si>
  <si>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</si>
  <si>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</si>
  <si>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</si>
  <si>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</si>
  <si>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</si>
  <si>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</si>
  <si>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</si>
  <si>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</si>
  <si>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</si>
  <si>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</si>
  <si>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</si>
  <si>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</si>
  <si>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</si>
  <si>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</si>
  <si>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</si>
  <si>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</si>
  <si>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</si>
  <si>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</si>
  <si>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</si>
  <si>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</si>
  <si>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</si>
  <si>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</si>
  <si>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</si>
  <si>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</si>
  <si>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</si>
  <si>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</si>
  <si>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</si>
  <si>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</si>
  <si>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</si>
  <si>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</si>
  <si>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</si>
  <si>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</si>
  <si>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</si>
  <si>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</si>
  <si>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</si>
  <si>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</si>
  <si>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</si>
  <si>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</si>
  <si>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</si>
  <si>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</si>
  <si>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</si>
  <si>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</si>
  <si>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</si>
  <si>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</si>
  <si>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</si>
  <si>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</si>
  <si>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</si>
  <si>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</si>
  <si>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</si>
  <si>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</si>
  <si>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</si>
  <si>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</si>
  <si>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</si>
  <si>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</si>
  <si>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</si>
  <si>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</si>
  <si>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</si>
  <si>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</si>
  <si>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</si>
  <si>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</si>
  <si>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</si>
  <si>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</si>
  <si>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</si>
  <si>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</si>
  <si>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</si>
  <si>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</si>
  <si>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</si>
  <si>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</si>
  <si>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</si>
  <si>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</si>
  <si>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</si>
  <si>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</si>
  <si>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</si>
  <si>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</si>
  <si>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</si>
  <si>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</si>
  <si>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</si>
  <si>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</si>
  <si>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</si>
  <si>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</si>
  <si>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</si>
  <si>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</si>
  <si>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</si>
  <si>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</si>
  <si>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</si>
  <si>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</si>
  <si>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</si>
  <si>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</si>
  <si>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</si>
  <si>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</si>
  <si>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</si>
  <si>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</si>
  <si>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</si>
  <si>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</si>
  <si>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</si>
  <si>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</si>
  <si>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</si>
  <si>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</si>
  <si>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</si>
  <si>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</si>
  <si>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</si>
  <si>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</si>
  <si>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</si>
  <si>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</si>
  <si>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</si>
  <si>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</si>
  <si>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</si>
  <si>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</si>
  <si>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</si>
  <si>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</si>
  <si>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</si>
  <si>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</si>
  <si>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</si>
  <si>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</si>
  <si>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</si>
  <si>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</si>
  <si>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</si>
  <si>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</si>
  <si>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</si>
  <si>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</si>
  <si>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</si>
  <si>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</si>
  <si>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</si>
  <si>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</si>
  <si>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</si>
  <si>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</si>
  <si>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</si>
  <si>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</si>
  <si>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</si>
  <si>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</si>
  <si>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</si>
  <si>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</si>
  <si>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</si>
  <si>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</si>
  <si>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</si>
  <si>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</si>
  <si>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</si>
  <si>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</si>
  <si>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</si>
  <si>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</si>
  <si>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</si>
  <si>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</si>
  <si>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</si>
  <si>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</si>
  <si>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</si>
  <si>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</si>
  <si>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</si>
  <si>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</si>
  <si>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</si>
  <si>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</si>
  <si>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</si>
  <si>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</si>
  <si>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</si>
  <si>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</si>
  <si>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</si>
  <si>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</si>
  <si>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</si>
  <si>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</si>
  <si>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</si>
  <si>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</si>
  <si>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</si>
  <si>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</si>
  <si>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</si>
  <si>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</si>
  <si>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</si>
  <si>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</si>
  <si>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</si>
  <si>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</si>
  <si>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</si>
  <si>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</si>
  <si>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</si>
  <si>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</si>
  <si>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</si>
  <si>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</si>
  <si>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</si>
  <si>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</si>
  <si>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</si>
  <si>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</si>
  <si>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</si>
  <si>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</si>
  <si>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</si>
  <si>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</si>
  <si>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</si>
  <si>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</si>
  <si>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</si>
  <si>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</si>
  <si>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</si>
  <si>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</si>
  <si>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</si>
  <si>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</si>
  <si>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</si>
  <si>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</si>
  <si>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</si>
  <si>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</si>
  <si>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</si>
  <si>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</si>
  <si>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</si>
  <si>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</si>
  <si>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</si>
  <si>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</si>
  <si>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</si>
  <si>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</si>
  <si>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</si>
  <si>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</si>
  <si>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</si>
  <si>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</si>
  <si>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</si>
  <si>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</si>
  <si>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</si>
  <si>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</si>
  <si>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</si>
  <si>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</si>
  <si>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</si>
  <si>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</si>
  <si>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</si>
  <si>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</si>
  <si>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</si>
  <si>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</si>
  <si>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</si>
  <si>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</si>
  <si>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</si>
  <si>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</si>
  <si>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</si>
  <si>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</si>
  <si>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</si>
  <si>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</si>
  <si>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</si>
  <si>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</si>
  <si>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</si>
  <si>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</si>
  <si>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</si>
  <si>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</si>
  <si>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</si>
  <si>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</si>
  <si>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</si>
  <si>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</si>
  <si>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</si>
  <si>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</si>
  <si>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</si>
  <si>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</si>
  <si>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</si>
  <si>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</si>
  <si>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</si>
  <si>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</si>
  <si>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</si>
  <si>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</si>
  <si>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</si>
  <si>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</si>
  <si>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</si>
  <si>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</si>
  <si>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</si>
  <si>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</si>
  <si>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</si>
  <si>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</si>
  <si>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</si>
  <si>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</si>
  <si>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</si>
  <si>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</si>
  <si>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</si>
  <si>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</si>
  <si>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</si>
  <si>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</si>
  <si>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</si>
  <si>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</si>
  <si>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</si>
  <si>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</si>
  <si>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</si>
  <si>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</si>
  <si>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</si>
  <si>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</si>
  <si>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</si>
  <si>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</si>
  <si>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</si>
  <si>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</si>
  <si>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</si>
  <si>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</si>
  <si>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</si>
  <si>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</si>
  <si>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</si>
  <si>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</si>
  <si>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</si>
  <si>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</si>
  <si>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</si>
  <si>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</si>
  <si>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</si>
  <si>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</si>
  <si>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</si>
  <si>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</si>
  <si>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</si>
  <si>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</si>
  <si>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</si>
  <si>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</si>
  <si>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</si>
  <si>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</si>
  <si>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</si>
  <si>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</si>
  <si>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</si>
  <si>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</si>
  <si>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</si>
  <si>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</si>
  <si>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</si>
  <si>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</si>
  <si>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</si>
  <si>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</si>
  <si>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</si>
  <si>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</si>
  <si>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</si>
  <si>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</si>
  <si>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</si>
  <si>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</si>
  <si>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</si>
  <si>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</si>
  <si>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</si>
  <si>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</si>
  <si>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</si>
  <si>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</si>
  <si>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</si>
  <si>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</si>
  <si>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</si>
  <si>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</si>
  <si>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</si>
  <si>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</si>
  <si>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</si>
  <si>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</si>
  <si>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</si>
  <si>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</si>
  <si>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</si>
  <si>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</si>
  <si>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</si>
  <si>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</si>
  <si>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</si>
  <si>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</si>
  <si>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</si>
  <si>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</si>
  <si>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</si>
  <si>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</si>
  <si>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</si>
  <si>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</si>
  <si>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</si>
  <si>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</si>
  <si>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</si>
  <si>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</si>
  <si>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</si>
  <si>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</si>
  <si>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</si>
  <si>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</si>
  <si>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</si>
  <si>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</si>
  <si>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</si>
  <si>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</si>
  <si>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</si>
  <si>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</si>
  <si>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</si>
  <si>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</si>
  <si>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</si>
  <si>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</si>
  <si>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</si>
  <si>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</si>
  <si>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</si>
  <si>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</si>
  <si>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</si>
  <si>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</si>
  <si>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</si>
  <si>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</si>
  <si>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</si>
  <si>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</si>
  <si>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</si>
  <si>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</si>
  <si>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</si>
  <si>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</si>
  <si>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</si>
  <si>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</si>
  <si>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</si>
  <si>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</si>
  <si>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</si>
  <si>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</si>
  <si>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</si>
  <si>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</si>
  <si>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</si>
  <si>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</si>
  <si>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</si>
  <si>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</si>
  <si>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</si>
  <si>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</si>
  <si>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</si>
  <si>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</si>
  <si>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</si>
  <si>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</si>
  <si>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</si>
  <si>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</si>
  <si>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</si>
  <si>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</si>
  <si>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</si>
  <si>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</si>
  <si>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</si>
  <si>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</si>
  <si>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</si>
  <si>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</si>
  <si>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</si>
  <si>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</si>
  <si>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</si>
  <si>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</si>
  <si>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</si>
  <si>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</si>
  <si>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</si>
  <si>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</si>
  <si>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</si>
  <si>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</si>
  <si>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</si>
  <si>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</si>
  <si>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</si>
  <si>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</si>
  <si>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</si>
  <si>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</si>
  <si>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</si>
  <si>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</si>
  <si>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</si>
  <si>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</si>
  <si>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</si>
  <si>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</si>
  <si>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</si>
  <si>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</si>
  <si>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</si>
  <si>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</si>
  <si>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</si>
  <si>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</si>
  <si>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</si>
  <si>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</si>
  <si>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</si>
  <si>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</si>
  <si>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</si>
  <si>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</si>
  <si>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</si>
  <si>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</si>
  <si>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</si>
  <si>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</si>
  <si>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</si>
  <si>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</si>
  <si>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</si>
  <si>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</si>
  <si>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</si>
  <si>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</si>
  <si>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</si>
  <si>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</si>
  <si>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</si>
  <si>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</si>
  <si>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</si>
  <si>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</si>
  <si>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</si>
  <si>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</si>
  <si>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</si>
  <si>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</si>
  <si>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</si>
  <si>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</si>
  <si>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</si>
  <si>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</si>
  <si>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</si>
  <si>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</si>
  <si>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</si>
  <si>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</si>
  <si>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</si>
  <si>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</si>
  <si>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</si>
  <si>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</si>
  <si>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</si>
  <si>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</si>
  <si>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</si>
  <si>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</si>
  <si>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</si>
  <si>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</si>
  <si>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</si>
  <si>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</si>
  <si>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</si>
  <si>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</si>
  <si>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</si>
  <si>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</si>
  <si>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</si>
  <si>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</si>
  <si>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</si>
  <si>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</si>
  <si>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</si>
  <si>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</si>
  <si>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</si>
  <si>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</si>
  <si>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</si>
  <si>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</si>
  <si>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</si>
  <si>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</si>
  <si>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</si>
  <si>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</si>
  <si>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</si>
  <si>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</si>
  <si>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</si>
  <si>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</si>
  <si>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</si>
  <si>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</si>
  <si>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</si>
  <si>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</si>
  <si>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</si>
  <si>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</si>
  <si>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</si>
  <si>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</si>
  <si>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</si>
  <si>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</si>
  <si>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</si>
  <si>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</si>
  <si>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</si>
  <si>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</si>
  <si>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</si>
  <si>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</si>
  <si>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</si>
  <si>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</si>
  <si>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</si>
  <si>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</si>
  <si>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</si>
  <si>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</si>
  <si>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</si>
  <si>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</si>
  <si>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</si>
  <si>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</si>
  <si>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</si>
  <si>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</si>
  <si>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</si>
  <si>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</si>
  <si>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</si>
  <si>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</si>
  <si>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</si>
  <si>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</si>
  <si>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</si>
  <si>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</si>
  <si>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</si>
  <si>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</si>
  <si>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</si>
  <si>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</si>
  <si>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</si>
  <si>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</si>
  <si>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</si>
  <si>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</si>
  <si>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</si>
  <si>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</si>
  <si>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</si>
  <si>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</si>
  <si>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</si>
  <si>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</si>
  <si>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</si>
  <si>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</si>
  <si>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</si>
  <si>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</si>
  <si>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</si>
  <si>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</si>
  <si>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</si>
  <si>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</si>
  <si>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</si>
  <si>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</si>
  <si>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</si>
  <si>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</si>
  <si>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</si>
  <si>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</si>
  <si>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</si>
  <si>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</si>
  <si>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</si>
  <si>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</si>
  <si>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</si>
  <si>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</si>
  <si>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</si>
  <si>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</si>
  <si>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</si>
  <si>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</si>
  <si>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</si>
  <si>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</si>
  <si>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</si>
  <si>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</si>
  <si>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</si>
  <si>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</si>
  <si>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</si>
  <si>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</si>
  <si>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</si>
  <si>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</si>
  <si>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</si>
  <si>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</si>
  <si>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</si>
  <si>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</si>
  <si>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</si>
  <si>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</si>
  <si>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</si>
  <si>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</si>
  <si>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</si>
  <si>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</si>
  <si>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</si>
  <si>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</si>
  <si>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</si>
  <si>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</si>
  <si>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</si>
  <si>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</si>
  <si>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</si>
  <si>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</si>
  <si>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</si>
  <si>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</si>
  <si>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</si>
  <si>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</si>
  <si>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</si>
  <si>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</si>
  <si>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</si>
  <si>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</si>
  <si>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</si>
  <si>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</si>
  <si>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</si>
  <si>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</si>
  <si>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</si>
  <si>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</si>
  <si>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</si>
  <si>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</si>
  <si>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</si>
  <si>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</si>
  <si>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</si>
  <si>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</si>
  <si>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</si>
  <si>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</si>
  <si>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</si>
  <si>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</si>
  <si>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</si>
  <si>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</si>
  <si>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</si>
  <si>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</si>
  <si>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</si>
  <si>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</si>
  <si>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</si>
  <si>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</si>
  <si>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</si>
  <si>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</si>
  <si>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</si>
  <si>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</si>
  <si>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</si>
  <si>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</si>
  <si>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</si>
  <si>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</si>
  <si>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</si>
  <si>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</si>
  <si>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</si>
  <si>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</si>
  <si>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</si>
  <si>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</si>
  <si>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</si>
  <si>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</si>
  <si>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</si>
  <si>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</si>
  <si>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</si>
  <si>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</si>
  <si>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</si>
  <si>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</si>
  <si>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</si>
  <si>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</si>
  <si>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</si>
  <si>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</si>
  <si>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</si>
  <si>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</si>
  <si>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</si>
  <si>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</si>
  <si>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</si>
  <si>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</si>
  <si>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</si>
  <si>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</si>
  <si>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</si>
  <si>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</si>
  <si>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</si>
  <si>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</si>
  <si>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</si>
  <si>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</si>
  <si>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</si>
  <si>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</si>
  <si>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</si>
  <si>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</si>
  <si>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</si>
  <si>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</si>
  <si>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</si>
  <si>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</si>
  <si>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</si>
  <si>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</si>
  <si>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</si>
  <si>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</si>
  <si>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</si>
  <si>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</si>
  <si>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</si>
  <si>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</si>
  <si>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</si>
  <si>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</si>
  <si>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</si>
  <si>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</si>
  <si>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</si>
  <si>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</si>
  <si>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</si>
  <si>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</si>
  <si>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</si>
  <si>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</si>
  <si>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</si>
  <si>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</si>
  <si>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</si>
  <si>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</si>
  <si>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</si>
  <si>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</si>
  <si>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</si>
  <si>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</si>
  <si>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</si>
  <si>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</si>
  <si>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</si>
  <si>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</si>
  <si>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</si>
  <si>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</si>
  <si>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</si>
  <si>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</si>
  <si>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</si>
  <si>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</si>
  <si>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</si>
  <si>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</si>
  <si>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</si>
  <si>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</si>
  <si>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</si>
  <si>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</si>
  <si>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</si>
  <si>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</si>
  <si>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</si>
  <si>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</si>
  <si>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</si>
  <si>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</si>
  <si>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</si>
  <si>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</si>
  <si>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</si>
  <si>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</si>
  <si>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</si>
  <si>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</si>
  <si>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</si>
  <si>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</si>
  <si>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</si>
  <si>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</si>
  <si>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</si>
  <si>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</si>
  <si>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</si>
  <si>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</si>
  <si>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</si>
  <si>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</si>
  <si>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</si>
  <si>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</si>
  <si>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</si>
  <si>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</si>
  <si>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</si>
  <si>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</si>
  <si>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</si>
  <si>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</si>
  <si>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</si>
  <si>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</si>
  <si>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</si>
  <si>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</si>
  <si>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</si>
  <si>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</si>
  <si>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</si>
  <si>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</si>
  <si>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</si>
  <si>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</si>
  <si>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</si>
  <si>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</si>
  <si>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</si>
  <si>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</si>
  <si>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</si>
  <si>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</si>
  <si>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</si>
  <si>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</si>
  <si>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</si>
  <si>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</si>
  <si>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</si>
  <si>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</si>
  <si>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</si>
  <si>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</si>
  <si>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</si>
  <si>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</si>
  <si>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</si>
  <si>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</si>
  <si>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</si>
  <si>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</si>
  <si>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</si>
  <si>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</si>
  <si>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</si>
  <si>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</si>
  <si>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</si>
  <si>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</si>
  <si>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</si>
  <si>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</si>
  <si>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</si>
  <si>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</si>
  <si>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</si>
  <si>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</si>
  <si>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</si>
  <si>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</si>
  <si>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</si>
  <si>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</si>
  <si>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</si>
  <si>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</si>
  <si>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</si>
  <si>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</si>
  <si>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</si>
  <si>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</si>
  <si>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</si>
  <si>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</si>
  <si>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</si>
  <si>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</si>
  <si>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</si>
  <si>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</si>
  <si>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</si>
  <si>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</si>
  <si>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</si>
  <si>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</si>
  <si>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</si>
  <si>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</si>
  <si>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</si>
  <si>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</si>
  <si>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</si>
  <si>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</si>
  <si>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</si>
  <si>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</si>
  <si>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</si>
  <si>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</si>
  <si>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</si>
  <si>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</si>
  <si>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</si>
  <si>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</si>
  <si>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</si>
  <si>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</si>
  <si>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</si>
  <si>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</si>
  <si>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</si>
  <si>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</si>
  <si>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</si>
  <si>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</si>
  <si>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</si>
  <si>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</si>
  <si>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</si>
  <si>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</si>
  <si>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</si>
  <si>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</si>
  <si>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</si>
  <si>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</si>
  <si>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</si>
  <si>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</si>
  <si>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</si>
  <si>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</si>
  <si>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</si>
  <si>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</si>
  <si>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</si>
  <si>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</si>
  <si>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</si>
  <si>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</si>
  <si>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</si>
  <si>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</si>
  <si>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</si>
  <si>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</si>
  <si>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</si>
  <si>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</si>
  <si>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</si>
  <si>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</si>
  <si>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</si>
  <si>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</si>
  <si>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</si>
  <si>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</si>
  <si>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</si>
  <si>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</si>
  <si>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</si>
  <si>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</si>
  <si>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</si>
  <si>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</si>
  <si>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</si>
  <si>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</si>
  <si>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</si>
  <si>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</si>
  <si>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</si>
  <si>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</si>
  <si>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</si>
  <si>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</si>
  <si>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</si>
  <si>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</si>
  <si>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</si>
  <si>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</si>
  <si>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</si>
  <si>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</si>
  <si>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</si>
  <si>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</si>
  <si>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</si>
  <si>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</si>
  <si>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</si>
  <si>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</si>
  <si>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</si>
  <si>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</si>
  <si>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</si>
  <si>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</si>
  <si>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</si>
  <si>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</si>
  <si>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</si>
  <si>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</si>
  <si>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</si>
  <si>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</si>
  <si>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</si>
  <si>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</si>
  <si>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</si>
  <si>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</si>
  <si>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</si>
  <si>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</si>
  <si>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</si>
  <si>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</si>
  <si>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</si>
  <si>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</si>
  <si>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</si>
  <si>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</si>
  <si>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</si>
  <si>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</si>
  <si>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</si>
  <si>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</si>
  <si>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</si>
  <si>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</si>
  <si>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</si>
  <si>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</si>
  <si>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</si>
  <si>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</si>
  <si>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</si>
  <si>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</si>
  <si>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</si>
  <si>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</si>
  <si>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</si>
  <si>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</si>
  <si>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</si>
  <si>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</si>
  <si>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</si>
  <si>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</si>
  <si>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</si>
  <si>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</si>
  <si>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</si>
  <si>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</si>
  <si>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</si>
  <si>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</si>
  <si>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</si>
  <si>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</si>
  <si>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</si>
  <si>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</si>
  <si>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</si>
  <si>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</si>
  <si>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</si>
  <si>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</si>
  <si>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</si>
  <si>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</si>
  <si>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</si>
  <si>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</si>
  <si>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</si>
  <si>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</si>
  <si>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</si>
  <si>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</si>
  <si>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</si>
  <si>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</si>
  <si>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</si>
  <si>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</si>
  <si>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</si>
  <si>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</si>
  <si>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</si>
  <si>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</si>
  <si>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</si>
  <si>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</si>
  <si>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</si>
  <si>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</si>
  <si>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</si>
  <si>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</si>
  <si>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</si>
  <si>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</si>
  <si>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</si>
  <si>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</si>
  <si>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</si>
  <si>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</si>
  <si>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</si>
  <si>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</si>
  <si>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</si>
  <si>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</si>
  <si>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</si>
  <si>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</si>
  <si>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</si>
  <si>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</si>
  <si>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</si>
  <si>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</si>
  <si>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</si>
  <si>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</si>
  <si>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</si>
  <si>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</si>
  <si>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</si>
  <si>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</si>
  <si>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</si>
  <si>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</si>
  <si>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</si>
  <si>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</si>
  <si>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</si>
  <si>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</si>
  <si>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</si>
  <si>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</si>
  <si>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</si>
  <si>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</si>
  <si>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</si>
  <si>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</si>
  <si>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</si>
  <si>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</si>
  <si>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</si>
  <si>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</si>
  <si>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</si>
  <si>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</si>
  <si>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</si>
  <si>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</si>
  <si>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</si>
  <si>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</si>
  <si>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</si>
  <si>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</si>
  <si>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</si>
  <si>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</si>
  <si>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</si>
  <si>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</si>
  <si>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</si>
  <si>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</si>
  <si>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</si>
  <si>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</si>
  <si>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</si>
  <si>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</si>
  <si>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</si>
  <si>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</si>
  <si>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</si>
  <si>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</si>
  <si>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</si>
  <si>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</si>
  <si>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</si>
  <si>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</si>
  <si>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</si>
  <si>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</si>
  <si>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</si>
  <si>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</si>
  <si>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</si>
  <si>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</si>
  <si>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</si>
  <si>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</si>
  <si>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</si>
  <si>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</si>
  <si>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</si>
  <si>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</si>
  <si>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</si>
  <si>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</si>
  <si>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</si>
  <si>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</si>
  <si>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</si>
  <si>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</si>
  <si>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</si>
  <si>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</si>
  <si>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</si>
  <si>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</si>
  <si>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</si>
  <si>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</si>
  <si>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</si>
  <si>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</si>
  <si>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</si>
  <si>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</si>
  <si>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</si>
  <si>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</si>
  <si>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</si>
  <si>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</si>
  <si>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</si>
  <si>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</si>
  <si>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</si>
  <si>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</si>
  <si>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</si>
  <si>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</si>
  <si>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</si>
  <si>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</si>
  <si>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</si>
  <si>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</si>
  <si>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</si>
  <si>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</si>
  <si>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</si>
  <si>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</si>
  <si>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</si>
  <si>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</si>
  <si>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</si>
  <si>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</si>
  <si>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</si>
  <si>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</si>
  <si>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</si>
  <si>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</si>
  <si>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</si>
  <si>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</si>
  <si>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</si>
  <si>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</si>
  <si>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</si>
  <si>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</si>
  <si>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</si>
  <si>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</si>
  <si>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</si>
  <si>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</si>
  <si>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</si>
  <si>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</si>
  <si>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</si>
  <si>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</si>
  <si>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</si>
  <si>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</si>
  <si>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</si>
  <si>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</si>
  <si>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</si>
  <si>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</si>
  <si>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</si>
  <si>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</si>
  <si>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</si>
  <si>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</si>
  <si>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</si>
  <si>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</si>
  <si>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</si>
  <si>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</si>
  <si>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</si>
  <si>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</si>
  <si>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</si>
  <si>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</si>
  <si>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</si>
  <si>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</si>
  <si>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</si>
  <si>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</si>
  <si>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</si>
  <si>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</si>
  <si>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</si>
  <si>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</si>
  <si>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</si>
  <si>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</si>
  <si>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</si>
  <si>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</si>
  <si>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</si>
  <si>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</si>
  <si>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</si>
  <si>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</si>
  <si>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</si>
  <si>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</si>
  <si>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</si>
  <si>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</si>
  <si>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</si>
  <si>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</si>
  <si>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</si>
  <si>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</si>
  <si>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</si>
  <si>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</si>
  <si>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</si>
  <si>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</si>
  <si>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</si>
  <si>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</si>
  <si>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</si>
  <si>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</si>
  <si>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</si>
  <si>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</si>
  <si>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</si>
  <si>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</si>
  <si>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</si>
  <si>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</si>
  <si>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</si>
  <si>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</si>
  <si>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</si>
  <si>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</si>
  <si>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</si>
  <si>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</si>
  <si>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</si>
  <si>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</si>
  <si>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</si>
  <si>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</si>
  <si>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</si>
  <si>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</si>
  <si>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</si>
  <si>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</si>
  <si>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</si>
  <si>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</si>
  <si>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</si>
  <si>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</si>
  <si>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</si>
  <si>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</si>
  <si>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</si>
  <si>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</si>
  <si>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</si>
  <si>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</si>
  <si>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</si>
  <si>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</si>
  <si>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</si>
  <si>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</si>
  <si>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</si>
  <si>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</si>
  <si>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</si>
  <si>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</si>
  <si>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</si>
  <si>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</si>
  <si>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</si>
  <si>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</si>
  <si>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</si>
  <si>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</si>
  <si>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</si>
  <si>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</si>
  <si>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</si>
  <si>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</si>
  <si>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</si>
  <si>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</si>
  <si>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</si>
  <si>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</si>
  <si>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</si>
  <si>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</si>
  <si>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</si>
  <si>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</si>
  <si>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</si>
  <si>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</si>
  <si>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</si>
  <si>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</si>
  <si>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</si>
  <si>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</si>
  <si>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</si>
  <si>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</si>
  <si>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</si>
  <si>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</si>
  <si>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</si>
  <si>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</si>
  <si>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</si>
  <si>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</si>
  <si>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</si>
  <si>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</si>
  <si>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</si>
  <si>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</si>
  <si>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</si>
  <si>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</si>
  <si>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</si>
  <si>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</si>
  <si>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</si>
  <si>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</si>
  <si>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</si>
  <si>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</si>
  <si>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</si>
  <si>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</si>
  <si>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</si>
  <si>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</si>
  <si>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</si>
  <si>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</si>
  <si>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</si>
  <si>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</si>
  <si>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</si>
  <si>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</si>
  <si>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</si>
  <si>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</si>
  <si>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</si>
  <si>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</si>
  <si>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</si>
  <si>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</si>
  <si>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</si>
  <si>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</si>
  <si>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</si>
  <si>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</si>
  <si>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</si>
  <si>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</si>
  <si>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</si>
  <si>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</si>
  <si>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</si>
  <si>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</si>
  <si>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</si>
  <si>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</si>
  <si>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</si>
  <si>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</si>
  <si>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</si>
  <si>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</si>
  <si>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</si>
  <si>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</si>
  <si>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</si>
  <si>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</si>
  <si>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</si>
  <si>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</si>
  <si>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</si>
  <si>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</si>
  <si>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</si>
  <si>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</si>
  <si>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</si>
  <si>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</si>
  <si>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</si>
  <si>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</si>
  <si>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</si>
  <si>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</si>
  <si>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</si>
  <si>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</si>
  <si>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</si>
  <si>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</si>
  <si>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</si>
  <si>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</si>
  <si>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</si>
  <si>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</si>
  <si>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</si>
  <si>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</si>
  <si>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</si>
  <si>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</si>
  <si>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</si>
  <si>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</si>
  <si>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</si>
  <si>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</si>
  <si>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</si>
  <si>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</si>
  <si>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</si>
  <si>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</si>
  <si>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</si>
  <si>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</si>
  <si>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</si>
  <si>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</si>
  <si>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</si>
  <si>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</si>
  <si>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</si>
  <si>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</si>
  <si>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</si>
  <si>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</si>
  <si>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</si>
  <si>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</si>
  <si>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</si>
  <si>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</si>
  <si>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</si>
  <si>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</si>
  <si>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</si>
  <si>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</si>
  <si>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</si>
  <si>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</si>
  <si>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</si>
  <si>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</si>
  <si>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</si>
  <si>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</si>
  <si>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</si>
  <si>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</si>
  <si>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</si>
  <si>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</si>
  <si>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</si>
  <si>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</si>
  <si>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</si>
  <si>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</si>
  <si>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</si>
  <si>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</si>
  <si>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</si>
  <si>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</si>
  <si>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</si>
  <si>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</si>
  <si>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</si>
  <si>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</si>
  <si>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</si>
  <si>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</si>
  <si>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</si>
  <si>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</si>
  <si>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</si>
  <si>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</si>
  <si>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</si>
  <si>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</si>
  <si>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</si>
  <si>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</si>
  <si>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</si>
  <si>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</si>
  <si>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</si>
  <si>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</si>
  <si>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</si>
  <si>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</si>
  <si>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</si>
  <si>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</si>
  <si>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</si>
  <si>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</si>
  <si>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</si>
  <si>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</si>
  <si>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</si>
  <si>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</si>
  <si>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</si>
  <si>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</si>
  <si>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</si>
  <si>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</si>
  <si>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</si>
  <si>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</si>
  <si>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</si>
  <si>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</si>
  <si>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</si>
  <si>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</si>
  <si>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</si>
  <si>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</si>
  <si>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</si>
  <si>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</si>
  <si>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</si>
  <si>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</si>
  <si>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</si>
  <si>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</si>
  <si>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</si>
  <si>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</si>
  <si>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</si>
  <si>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</si>
  <si>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</si>
  <si>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</si>
  <si>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</si>
  <si>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</si>
  <si>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</si>
  <si>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</si>
  <si>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</si>
  <si>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</si>
  <si>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</si>
  <si>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</si>
  <si>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</si>
  <si>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</si>
  <si>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</si>
  <si>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</si>
  <si>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</si>
  <si>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</si>
  <si>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</si>
  <si>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</si>
  <si>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</si>
  <si>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</si>
  <si>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</si>
  <si>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</si>
  <si>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</si>
  <si>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</si>
  <si>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</si>
  <si>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</si>
  <si>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</si>
  <si>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</si>
  <si>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</si>
  <si>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</si>
  <si>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</si>
  <si>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</si>
  <si>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</si>
  <si>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</si>
  <si>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</si>
  <si>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</si>
  <si>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</si>
  <si>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</si>
  <si>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</si>
  <si>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</si>
  <si>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</si>
  <si>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</si>
  <si>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</si>
  <si>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</si>
  <si>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</si>
  <si>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</si>
  <si>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</si>
  <si>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</si>
  <si>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</si>
  <si>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</si>
  <si>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</si>
  <si>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</si>
  <si>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</si>
  <si>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</si>
  <si>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</si>
  <si>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</si>
  <si>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</si>
  <si>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</si>
  <si>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</si>
  <si>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</si>
  <si>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</si>
  <si>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</si>
  <si>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</si>
  <si>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</si>
  <si>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</si>
  <si>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</si>
  <si>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</si>
  <si>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</si>
  <si>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</si>
  <si>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</si>
  <si>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</si>
  <si>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</si>
  <si>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</si>
  <si>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</si>
  <si>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</si>
  <si>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</si>
  <si>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</si>
  <si>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</si>
  <si>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</si>
  <si>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</si>
  <si>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</si>
  <si>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</si>
  <si>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</si>
  <si>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</si>
  <si>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</si>
  <si>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</si>
  <si>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</si>
  <si>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</si>
  <si>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</si>
  <si>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</si>
  <si>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</si>
  <si>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</si>
  <si>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</si>
  <si>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</si>
  <si>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</si>
  <si>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</si>
  <si>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</si>
  <si>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</si>
  <si>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</si>
  <si>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</si>
  <si>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</si>
  <si>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</si>
  <si>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</si>
  <si>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</si>
  <si>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</si>
  <si>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</si>
  <si>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</si>
  <si>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</si>
  <si>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</si>
  <si>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</si>
  <si>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</si>
  <si>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</si>
  <si>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</si>
  <si>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</si>
  <si>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</si>
  <si>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</si>
  <si>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</si>
  <si>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</si>
  <si>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</si>
  <si>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</si>
  <si>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</si>
  <si>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</si>
  <si>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</si>
  <si>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</si>
  <si>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</si>
  <si>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</si>
  <si>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</si>
  <si>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</si>
  <si>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</si>
  <si>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</si>
  <si>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</si>
  <si>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</si>
  <si>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</si>
  <si>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</si>
  <si>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</si>
  <si>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</si>
  <si>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</si>
  <si>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</si>
  <si>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</si>
  <si>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</si>
  <si>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</si>
  <si>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</si>
  <si>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</si>
  <si>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</si>
  <si>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</si>
  <si>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</si>
  <si>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</si>
  <si>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</si>
  <si>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</si>
  <si>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</si>
  <si>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</si>
  <si>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</si>
  <si>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</si>
  <si>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</si>
  <si>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</si>
  <si>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</si>
  <si>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</si>
  <si>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</si>
  <si>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</si>
  <si>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</si>
  <si>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</si>
  <si>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</si>
  <si>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</si>
  <si>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</si>
  <si>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</si>
  <si>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</si>
  <si>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</si>
  <si>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</si>
  <si>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</si>
  <si>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</si>
  <si>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</si>
  <si>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</si>
  <si>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</si>
  <si>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</si>
  <si>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</si>
  <si>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</si>
  <si>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</si>
  <si>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</si>
  <si>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</si>
  <si>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</si>
  <si>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</si>
  <si>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</si>
  <si>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</si>
  <si>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</si>
  <si>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</si>
  <si>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</si>
  <si>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</si>
  <si>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</si>
  <si>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</si>
  <si>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</si>
  <si>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</si>
  <si>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</si>
  <si>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</si>
  <si>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</si>
  <si>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</si>
  <si>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</si>
  <si>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</si>
  <si>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</si>
  <si>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</si>
  <si>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</si>
  <si>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</si>
  <si>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</si>
  <si>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</si>
  <si>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</si>
  <si>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</si>
  <si>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</si>
  <si>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</si>
  <si>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</si>
  <si>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</si>
  <si>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</si>
  <si>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</si>
  <si>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</si>
  <si>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</si>
  <si>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</si>
  <si>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</si>
  <si>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</si>
  <si>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</si>
  <si>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</si>
  <si>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</si>
  <si>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</si>
  <si>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</si>
  <si>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</si>
  <si>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</si>
  <si>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</si>
  <si>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</si>
  <si>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</si>
  <si>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</si>
  <si>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</si>
  <si>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</si>
  <si>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</si>
  <si>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</si>
  <si>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</si>
  <si>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</si>
  <si>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</si>
  <si>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</si>
  <si>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</si>
  <si>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</si>
  <si>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</si>
  <si>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</si>
  <si>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</si>
  <si>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</si>
  <si>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</si>
  <si>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</si>
  <si>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</si>
  <si>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</si>
  <si>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</si>
  <si>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</si>
  <si>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</si>
  <si>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</si>
  <si>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</si>
  <si>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</si>
  <si>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</si>
  <si>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</si>
  <si>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</si>
  <si>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</si>
  <si>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</si>
  <si>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</si>
  <si>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</si>
  <si>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</si>
  <si>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</si>
  <si>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</si>
  <si>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</si>
  <si>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</si>
  <si>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</si>
  <si>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</si>
  <si>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</si>
  <si>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</si>
  <si>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</si>
  <si>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</si>
  <si>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</si>
  <si>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</si>
  <si>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</si>
  <si>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</si>
  <si>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</si>
  <si>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</si>
  <si>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</si>
  <si>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</si>
  <si>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</si>
  <si>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</si>
  <si>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</si>
  <si>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</si>
  <si>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</si>
  <si>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</si>
  <si>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</si>
  <si>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</si>
  <si>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</si>
  <si>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</si>
  <si>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</si>
  <si>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</si>
  <si>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</si>
  <si>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</si>
  <si>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</si>
  <si>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</si>
  <si>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</si>
  <si>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</si>
  <si>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</si>
  <si>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</si>
  <si>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</si>
  <si>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</si>
  <si>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</si>
  <si>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</si>
  <si>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</si>
  <si>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</si>
  <si>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</si>
  <si>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</si>
  <si>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</si>
  <si>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</si>
  <si>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</si>
  <si>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</si>
  <si>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</si>
  <si>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</si>
  <si>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</si>
  <si>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</si>
  <si>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</si>
  <si>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</si>
  <si>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</si>
  <si>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</si>
  <si>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</si>
  <si>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</si>
  <si>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</si>
  <si>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</si>
  <si>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</si>
  <si>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</si>
  <si>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</si>
  <si>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</si>
  <si>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</si>
  <si>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</si>
  <si>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</si>
  <si>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</si>
  <si>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</si>
  <si>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</si>
  <si>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</si>
  <si>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</si>
  <si>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</si>
  <si>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</si>
  <si>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</si>
  <si>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</si>
  <si>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</si>
  <si>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</si>
  <si>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</si>
  <si>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</si>
  <si>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</si>
  <si>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</si>
  <si>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</si>
  <si>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</si>
  <si>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</si>
  <si>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</si>
  <si>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</si>
  <si>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</si>
  <si>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</si>
  <si>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</si>
  <si>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</si>
  <si>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</si>
  <si>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</si>
  <si>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</si>
  <si>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</si>
  <si>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</si>
  <si>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</si>
  <si>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</si>
  <si>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</si>
  <si>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</si>
  <si>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</si>
  <si>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</si>
  <si>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</si>
  <si>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</si>
  <si>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</si>
  <si>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</si>
  <si>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</si>
  <si>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</si>
  <si>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</si>
  <si>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</si>
  <si>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</si>
  <si>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</si>
  <si>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</si>
  <si>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</si>
  <si>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</si>
  <si>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</si>
  <si>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</si>
  <si>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</si>
  <si>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</si>
  <si>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</si>
  <si>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</si>
  <si>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</si>
  <si>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</si>
  <si>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</si>
  <si>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</si>
  <si>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</si>
  <si>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</si>
  <si>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</si>
  <si>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</si>
  <si>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</si>
  <si>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</si>
  <si>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</si>
  <si>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</si>
  <si>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</si>
  <si>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</si>
  <si>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</si>
  <si>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</si>
  <si>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</si>
  <si>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</si>
  <si>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</si>
  <si>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</si>
  <si>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</si>
  <si>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</si>
  <si>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</si>
  <si>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</si>
  <si>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</si>
  <si>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</si>
  <si>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</si>
  <si>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</si>
  <si>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</si>
  <si>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</si>
  <si>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</si>
  <si>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</si>
  <si>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</si>
  <si>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</si>
  <si>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</si>
  <si>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</si>
  <si>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</si>
  <si>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</si>
  <si>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</si>
  <si>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</si>
  <si>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</si>
  <si>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</si>
  <si>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</si>
  <si>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</si>
  <si>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</si>
  <si>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</si>
  <si>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</si>
  <si>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</si>
  <si>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</si>
  <si>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</si>
  <si>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</si>
  <si>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</si>
  <si>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</si>
  <si>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</si>
  <si>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</si>
  <si>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</si>
  <si>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</si>
  <si>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</si>
  <si>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</si>
  <si>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</si>
  <si>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</si>
  <si>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</si>
  <si>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</si>
  <si>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</si>
  <si>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</si>
  <si>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</si>
  <si>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</si>
  <si>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</si>
  <si>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</si>
  <si>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</si>
  <si>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</si>
  <si>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</si>
  <si>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</si>
  <si>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</si>
  <si>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</si>
  <si>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</si>
  <si>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</si>
  <si>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</si>
  <si>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</si>
  <si>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</si>
  <si>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</si>
  <si>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</si>
  <si>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</si>
  <si>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</si>
  <si>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</si>
  <si>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</si>
  <si>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</si>
  <si>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</si>
  <si>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</si>
  <si>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</si>
  <si>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</si>
  <si>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</si>
  <si>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</si>
  <si>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</si>
  <si>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</si>
  <si>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</si>
  <si>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</si>
  <si>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</si>
  <si>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</si>
  <si>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</si>
  <si>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</si>
  <si>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</si>
  <si>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</si>
  <si>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</si>
  <si>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</si>
  <si>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</si>
  <si>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</si>
  <si>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</si>
  <si>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</si>
  <si>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</si>
  <si>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</si>
  <si>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</si>
  <si>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</si>
  <si>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</si>
  <si>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</si>
  <si>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</si>
  <si>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</si>
  <si>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</si>
  <si>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</si>
  <si>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</si>
  <si>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</si>
  <si>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</si>
  <si>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</si>
  <si>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</si>
  <si>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</si>
  <si>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</si>
  <si>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</si>
  <si>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</si>
  <si>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</si>
  <si>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</si>
  <si>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</si>
  <si>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</si>
  <si>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</si>
  <si>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</si>
  <si>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</si>
  <si>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</si>
  <si>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</si>
  <si>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</si>
  <si>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</si>
  <si>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</si>
  <si>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</si>
  <si>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</si>
  <si>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</si>
  <si>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</si>
  <si>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</si>
  <si>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</si>
  <si>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</si>
  <si>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</si>
  <si>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</si>
  <si>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</si>
  <si>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</si>
  <si>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</si>
  <si>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</si>
  <si>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</si>
  <si>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</si>
  <si>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</si>
  <si>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</si>
  <si>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</si>
  <si>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</si>
  <si>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</si>
  <si>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</si>
  <si>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</si>
  <si>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</si>
  <si>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</si>
  <si>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</si>
  <si>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</si>
  <si>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</si>
  <si>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</si>
  <si>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</si>
  <si>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</si>
  <si>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</si>
  <si>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</si>
  <si>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</si>
  <si>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</si>
  <si>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</si>
  <si>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</si>
  <si>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</si>
  <si>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</si>
  <si>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</si>
  <si>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</si>
  <si>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</si>
  <si>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</si>
  <si>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</si>
  <si>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</si>
  <si>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</si>
  <si>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</si>
  <si>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</si>
  <si>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</si>
  <si>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</si>
  <si>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</si>
  <si>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</si>
  <si>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</si>
  <si>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</si>
  <si>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</si>
  <si>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</si>
  <si>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</si>
  <si>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</si>
  <si>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</si>
  <si>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</si>
  <si>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</si>
  <si>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</si>
  <si>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</si>
  <si>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</si>
  <si>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</si>
  <si>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</si>
  <si>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</si>
  <si>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</si>
  <si>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</si>
  <si>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</si>
  <si>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</si>
  <si>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</si>
  <si>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</si>
  <si>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</si>
  <si>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</si>
  <si>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</si>
  <si>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</si>
  <si>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</si>
  <si>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</si>
  <si>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</si>
  <si>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</si>
  <si>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</si>
  <si>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</si>
  <si>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</si>
  <si>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</si>
  <si>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</si>
  <si>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</si>
  <si>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</si>
  <si>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</si>
  <si>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</si>
  <si>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</si>
  <si>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</si>
  <si>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</si>
  <si>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</si>
  <si>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</si>
  <si>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</si>
  <si>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</si>
  <si>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</si>
  <si>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</si>
  <si>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</si>
  <si>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</si>
  <si>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</si>
  <si>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</si>
  <si>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</si>
  <si>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</si>
  <si>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</si>
  <si>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</si>
  <si>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</si>
  <si>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</si>
  <si>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</si>
  <si>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</si>
  <si>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</si>
  <si>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</si>
  <si>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</si>
  <si>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</si>
  <si>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</si>
  <si>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</si>
  <si>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</si>
  <si>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</si>
  <si>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</si>
  <si>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</si>
  <si>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</si>
  <si>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</si>
  <si>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</si>
  <si>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</si>
  <si>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</si>
  <si>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</si>
  <si>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</si>
  <si>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</si>
  <si>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</si>
  <si>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</si>
  <si>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</si>
  <si>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</si>
  <si>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</si>
  <si>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</si>
  <si>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</si>
  <si>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</si>
  <si>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</si>
  <si>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</si>
  <si>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</si>
  <si>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</si>
  <si>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</si>
  <si>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</si>
  <si>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</si>
  <si>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</si>
  <si>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</si>
  <si>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</si>
  <si>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</si>
  <si>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</si>
  <si>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</si>
  <si>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</si>
  <si>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</si>
  <si>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</si>
  <si>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</si>
  <si>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</si>
  <si>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</si>
  <si>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</si>
  <si>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</si>
  <si>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</si>
  <si>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</si>
  <si>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</si>
  <si>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</si>
  <si>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</si>
  <si>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</si>
  <si>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</si>
  <si>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</si>
  <si>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</si>
  <si>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</si>
  <si>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</si>
  <si>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</si>
  <si>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</si>
  <si>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</si>
  <si>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</si>
  <si>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</si>
  <si>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</si>
  <si>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</si>
  <si>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</si>
  <si>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</si>
  <si>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</si>
  <si>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</si>
  <si>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</si>
  <si>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</si>
  <si>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</si>
  <si>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</si>
  <si>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</si>
  <si>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</si>
  <si>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</si>
  <si>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</si>
  <si>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</si>
  <si>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</si>
  <si>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</si>
  <si>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</si>
  <si>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</si>
  <si>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</si>
  <si>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</si>
  <si>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</si>
  <si>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</si>
  <si>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</si>
  <si>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</si>
  <si>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</si>
  <si>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</si>
  <si>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</si>
  <si>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</si>
  <si>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</si>
  <si>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</si>
  <si>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</si>
  <si>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</si>
  <si>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</si>
  <si>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</si>
  <si>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</si>
  <si>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</si>
  <si>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</si>
  <si>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</si>
  <si>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</si>
  <si>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</si>
  <si>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</si>
  <si>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</si>
  <si>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</si>
  <si>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</si>
  <si>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</si>
  <si>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</si>
  <si>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</si>
  <si>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</si>
  <si>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</si>
  <si>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</si>
  <si>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</si>
  <si>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</si>
  <si>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</si>
  <si>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</si>
  <si>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</si>
  <si>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</si>
  <si>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</si>
  <si>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</si>
  <si>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</si>
  <si>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</si>
  <si>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</si>
  <si>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</si>
  <si>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</si>
  <si>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</si>
  <si>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</si>
  <si>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</si>
  <si>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</si>
  <si>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</si>
  <si>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</si>
  <si>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</si>
  <si>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</si>
  <si>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</si>
  <si>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</si>
  <si>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</si>
  <si>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</si>
  <si>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</si>
  <si>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</si>
  <si>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</si>
  <si>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</si>
  <si>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</si>
  <si>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</si>
  <si>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</si>
  <si>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</si>
  <si>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</si>
  <si>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</si>
  <si>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</si>
  <si>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</si>
  <si>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</si>
  <si>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</si>
  <si>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</si>
  <si>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</si>
  <si>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</si>
  <si>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</si>
  <si>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</si>
  <si>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</si>
  <si>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</si>
  <si>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</si>
  <si>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</si>
  <si>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</si>
  <si>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</si>
  <si>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</si>
  <si>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</si>
  <si>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</si>
  <si>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</si>
  <si>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</si>
  <si>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</si>
  <si>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</si>
  <si>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</si>
  <si>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</si>
  <si>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</si>
  <si>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</si>
  <si>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</si>
  <si>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</si>
  <si>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</si>
  <si>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</si>
  <si>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</si>
  <si>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</si>
  <si>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</si>
  <si>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</si>
  <si>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</si>
  <si>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</si>
  <si>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</si>
  <si>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</si>
  <si>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</si>
  <si>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</si>
  <si>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</si>
  <si>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</si>
  <si>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</si>
  <si>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</si>
  <si>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</si>
  <si>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</si>
  <si>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</si>
  <si>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</si>
  <si>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</si>
  <si>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</si>
  <si>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</si>
  <si>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</si>
  <si>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</si>
  <si>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</si>
  <si>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</si>
  <si>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</si>
  <si>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</si>
  <si>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</si>
  <si>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</si>
  <si>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</si>
  <si>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</si>
  <si>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</si>
  <si>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</si>
  <si>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</si>
  <si>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</si>
  <si>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</si>
  <si>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</si>
  <si>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</si>
  <si>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</si>
  <si>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</si>
  <si>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</si>
  <si>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</si>
  <si>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</si>
  <si>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</si>
  <si>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</si>
  <si>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</si>
  <si>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</si>
  <si>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</si>
  <si>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</si>
  <si>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</si>
  <si>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</si>
  <si>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</si>
  <si>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</si>
  <si>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</si>
  <si>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</si>
  <si>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</si>
  <si>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</si>
  <si>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</si>
  <si>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</si>
  <si>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</si>
  <si>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</si>
  <si>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</si>
  <si>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</si>
  <si>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</si>
  <si>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</si>
  <si>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</si>
  <si>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</si>
  <si>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</si>
  <si>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</si>
  <si>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</si>
  <si>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</si>
  <si>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</si>
  <si>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</si>
  <si>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</si>
  <si>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</si>
  <si>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</si>
  <si>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</si>
  <si>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</si>
  <si>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</si>
  <si>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</si>
  <si>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</si>
  <si>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</si>
  <si>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</si>
  <si>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</si>
  <si>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</si>
  <si>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</si>
  <si>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</si>
  <si>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</si>
  <si>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</si>
  <si>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</si>
  <si>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</si>
  <si>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</si>
  <si>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</si>
  <si>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</si>
  <si>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</si>
  <si>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</si>
  <si>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</si>
  <si>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</si>
  <si>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</si>
  <si>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</si>
  <si>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</si>
  <si>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</si>
  <si>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</si>
  <si>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</si>
  <si>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</si>
  <si>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</si>
  <si>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</si>
  <si>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</si>
  <si>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</si>
  <si>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</si>
  <si>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</si>
  <si>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</si>
  <si>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</si>
  <si>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</si>
  <si>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</si>
  <si>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</si>
  <si>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</si>
  <si>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</si>
  <si>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</si>
  <si>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</si>
  <si>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</si>
  <si>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</si>
  <si>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</si>
  <si>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</si>
  <si>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</si>
  <si>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</si>
  <si>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</si>
  <si>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</si>
  <si>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</si>
  <si>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</si>
  <si>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</si>
  <si>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</si>
  <si>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</si>
  <si>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</si>
  <si>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</si>
  <si>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</si>
  <si>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</si>
  <si>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</si>
  <si>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</si>
  <si>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</si>
  <si>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</si>
  <si>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</si>
  <si>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</si>
  <si>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</si>
  <si>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</si>
  <si>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</si>
  <si>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</si>
  <si>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</si>
  <si>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</si>
  <si>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</si>
  <si>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</si>
  <si>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</si>
  <si>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</si>
  <si>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</si>
  <si>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</si>
  <si>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</si>
  <si>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</si>
  <si>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</si>
  <si>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</si>
  <si>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</si>
  <si>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</si>
  <si>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</si>
  <si>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</si>
  <si>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</si>
  <si>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</si>
  <si>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</si>
  <si>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</si>
  <si>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</si>
  <si>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</si>
  <si>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</si>
  <si>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</si>
  <si>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</si>
  <si>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</si>
  <si>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</si>
  <si>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</si>
  <si>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</si>
  <si>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</si>
  <si>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</si>
  <si>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</si>
  <si>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</si>
  <si>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</si>
  <si>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</si>
  <si>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</si>
  <si>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</si>
  <si>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</si>
  <si>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</si>
  <si>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</si>
  <si>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</si>
  <si>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</si>
  <si>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</si>
  <si>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</si>
  <si>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</si>
  <si>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</si>
  <si>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</si>
  <si>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</si>
  <si>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</si>
  <si>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</si>
  <si>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</si>
  <si>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</si>
  <si>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</si>
  <si>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</si>
  <si>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</si>
  <si>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</si>
  <si>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</si>
  <si>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</si>
  <si>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</si>
  <si>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</si>
  <si>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</si>
  <si>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</si>
  <si>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</si>
  <si>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</si>
  <si>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</si>
  <si>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</si>
  <si>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</si>
  <si>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</si>
  <si>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</si>
  <si>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</si>
  <si>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</si>
  <si>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</si>
  <si>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</si>
  <si>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</si>
  <si>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</si>
  <si>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</si>
  <si>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</si>
  <si>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</si>
  <si>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</si>
  <si>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</si>
  <si>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</si>
  <si>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</si>
  <si>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</si>
  <si>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</si>
  <si>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</si>
  <si>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</si>
  <si>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</si>
  <si>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</si>
  <si>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</si>
  <si>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</si>
  <si>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</si>
  <si>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</si>
  <si>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</si>
  <si>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</si>
  <si>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</si>
  <si>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</si>
  <si>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</si>
  <si>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</si>
  <si>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</si>
  <si>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</si>
  <si>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</si>
  <si>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</si>
  <si>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</si>
  <si>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</si>
  <si>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</si>
  <si>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</si>
  <si>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</si>
  <si>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</si>
  <si>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</si>
  <si>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</si>
  <si>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</si>
  <si>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</si>
  <si>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</si>
  <si>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</si>
  <si>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</si>
  <si>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</si>
  <si>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</si>
  <si>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</si>
  <si>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</si>
  <si>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</si>
  <si>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</si>
  <si>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</si>
  <si>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</si>
  <si>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</si>
  <si>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</si>
  <si>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</si>
  <si>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</si>
  <si>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</si>
  <si>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</si>
  <si>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</si>
  <si>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</si>
  <si>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</si>
  <si>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</si>
  <si>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</si>
  <si>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</si>
  <si>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</si>
  <si>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</si>
  <si>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</si>
  <si>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</si>
  <si>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</si>
  <si>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</si>
  <si>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</si>
  <si>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</si>
  <si>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</si>
  <si>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</si>
  <si>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</si>
  <si>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</si>
  <si>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</si>
  <si>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</si>
  <si>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</si>
  <si>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</si>
  <si>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</si>
  <si>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</si>
  <si>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</si>
  <si>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</si>
  <si>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</si>
  <si>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</si>
  <si>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</si>
  <si>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</si>
  <si>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</si>
  <si>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</si>
  <si>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</si>
  <si>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</si>
  <si>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</si>
  <si>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</si>
  <si>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</si>
  <si>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</si>
  <si>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</si>
  <si>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</si>
  <si>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</si>
  <si>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</si>
  <si>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</si>
  <si>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</si>
  <si>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</si>
  <si>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</si>
  <si>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</si>
  <si>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</si>
  <si>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</si>
  <si>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</si>
  <si>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</si>
  <si>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</si>
  <si>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</si>
  <si>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</si>
  <si>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</si>
  <si>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</si>
  <si>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</si>
  <si>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</si>
  <si>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</si>
  <si>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</si>
  <si>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</si>
  <si>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</si>
  <si>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</si>
  <si>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</si>
  <si>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</si>
  <si>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</si>
  <si>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</si>
  <si>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</si>
  <si>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</si>
  <si>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</si>
  <si>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</si>
  <si>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</si>
  <si>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</si>
  <si>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</si>
  <si>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</si>
  <si>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</si>
  <si>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</si>
  <si>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</si>
  <si>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</si>
  <si>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</si>
  <si>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</si>
  <si>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</si>
  <si>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</si>
  <si>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</si>
  <si>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</si>
  <si>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</si>
  <si>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</si>
  <si>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</si>
  <si>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</si>
  <si>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</si>
  <si>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</si>
  <si>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</si>
  <si>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</si>
  <si>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</si>
  <si>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</si>
  <si>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</si>
  <si>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</si>
  <si>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</si>
  <si>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</si>
  <si>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</si>
  <si>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</si>
  <si>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</si>
  <si>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</si>
  <si>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</si>
  <si>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</si>
  <si>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</si>
  <si>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</si>
  <si>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</si>
  <si>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</si>
  <si>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</si>
  <si>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</si>
  <si>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</si>
  <si>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</si>
  <si>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</si>
  <si>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</si>
  <si>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</si>
  <si>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</si>
  <si>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</si>
  <si>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</si>
  <si>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</si>
  <si>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</si>
  <si>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</si>
  <si>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</si>
  <si>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</si>
  <si>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</si>
  <si>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</si>
  <si>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</si>
  <si>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</si>
  <si>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</si>
  <si>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</si>
  <si>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</si>
  <si>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</si>
  <si>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</si>
  <si>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</si>
  <si>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</si>
  <si>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</si>
  <si>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</si>
  <si>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</si>
  <si>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</si>
  <si>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</si>
  <si>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</si>
  <si>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</si>
  <si>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</si>
  <si>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</si>
  <si>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</si>
  <si>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</si>
  <si>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</si>
  <si>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</si>
  <si>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</si>
  <si>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</si>
  <si>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</si>
  <si>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</si>
  <si>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</si>
  <si>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</si>
  <si>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</si>
  <si>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</si>
  <si>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</si>
  <si>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</si>
  <si>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</si>
  <si>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</si>
  <si>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</si>
  <si>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</si>
  <si>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</si>
  <si>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</si>
  <si>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</si>
  <si>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</si>
  <si>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</si>
  <si>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</si>
  <si>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</si>
  <si>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</si>
  <si>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</si>
  <si>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</si>
  <si>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</si>
  <si>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</si>
  <si>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</si>
  <si>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</si>
  <si>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</si>
  <si>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</si>
  <si>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</si>
  <si>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</si>
  <si>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</si>
  <si>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</si>
  <si>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</si>
  <si>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</si>
  <si>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</si>
  <si>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</si>
  <si>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</si>
  <si>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</si>
  <si>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</si>
  <si>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</si>
  <si>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</si>
  <si>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</si>
  <si>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</si>
  <si>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</si>
  <si>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</si>
  <si>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</si>
  <si>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</si>
  <si>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</si>
  <si>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</si>
  <si>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</si>
  <si>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</si>
  <si>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</si>
  <si>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</si>
  <si>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</si>
  <si>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</si>
  <si>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</si>
  <si>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</si>
  <si>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</si>
  <si>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</si>
  <si>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</si>
  <si>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</si>
  <si>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</si>
  <si>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</si>
  <si>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</si>
  <si>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</si>
  <si>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</si>
  <si>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</si>
  <si>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</si>
  <si>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</si>
  <si>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</si>
  <si>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</si>
  <si>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</si>
  <si>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</si>
  <si>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</si>
  <si>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</si>
  <si>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</si>
  <si>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</si>
  <si>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</si>
  <si>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</si>
  <si>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</si>
  <si>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</si>
  <si>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</si>
  <si>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</si>
  <si>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</si>
  <si>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</si>
  <si>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</si>
  <si>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</si>
  <si>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</si>
  <si>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</si>
  <si>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</si>
  <si>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</si>
  <si>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</si>
  <si>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</si>
  <si>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</si>
  <si>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</si>
  <si>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</si>
  <si>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</si>
  <si>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</si>
  <si>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</si>
  <si>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</si>
  <si>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</si>
  <si>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</si>
  <si>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</si>
  <si>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</si>
  <si>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</si>
  <si>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</si>
  <si>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</si>
  <si>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</si>
  <si>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</si>
  <si>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</si>
  <si>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</si>
  <si>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</si>
  <si>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</si>
  <si>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</si>
  <si>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</si>
  <si>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</si>
  <si>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</si>
  <si>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</si>
  <si>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</si>
  <si>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</si>
  <si>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</si>
  <si>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</si>
  <si>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</si>
  <si>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</si>
  <si>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</si>
  <si>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</si>
  <si>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</si>
  <si>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</si>
  <si>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</si>
  <si>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</si>
  <si>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</si>
  <si>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</si>
  <si>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</si>
  <si>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</si>
  <si>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</si>
  <si>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</si>
  <si>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</si>
  <si>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</si>
  <si>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</si>
  <si>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</si>
  <si>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</si>
  <si>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</si>
  <si>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</si>
  <si>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</si>
  <si>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</si>
  <si>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</si>
  <si>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</si>
  <si>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</si>
  <si>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</si>
  <si>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</si>
  <si>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</si>
  <si>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</si>
  <si>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</si>
  <si>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</si>
  <si>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</si>
  <si>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</si>
  <si>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</si>
  <si>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</si>
  <si>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</si>
  <si>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</si>
  <si>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</si>
  <si>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</si>
  <si>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</si>
  <si>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</si>
  <si>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</si>
  <si>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</si>
  <si>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</si>
  <si>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</si>
  <si>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</si>
  <si>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</si>
  <si>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</si>
  <si>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</si>
  <si>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</si>
  <si>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</si>
  <si>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</si>
  <si>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</si>
  <si>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</si>
  <si>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</si>
  <si>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</si>
  <si>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</si>
  <si>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</si>
  <si>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</si>
  <si>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</si>
  <si>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</si>
  <si>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</si>
  <si>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</si>
  <si>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</si>
  <si>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</si>
  <si>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</si>
  <si>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</si>
  <si>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</si>
  <si>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</si>
  <si>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</si>
  <si>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</si>
  <si>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</si>
  <si>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</si>
  <si>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</si>
  <si>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</si>
  <si>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</si>
  <si>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</si>
  <si>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</si>
  <si>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</si>
  <si>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</si>
  <si>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</si>
  <si>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</si>
  <si>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</si>
  <si>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</si>
  <si>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</si>
  <si>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</si>
  <si>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</si>
  <si>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</si>
  <si>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</si>
  <si>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</si>
  <si>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</si>
  <si>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</si>
  <si>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</si>
  <si>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</si>
  <si>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</si>
  <si>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</si>
  <si>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</si>
  <si>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</si>
  <si>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</si>
  <si>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</si>
  <si>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</si>
  <si>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</si>
  <si>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</si>
  <si>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</si>
  <si>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</si>
  <si>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</si>
  <si>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</si>
  <si>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</si>
  <si>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</si>
  <si>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</si>
  <si>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</si>
  <si>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</si>
  <si>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</si>
  <si>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</si>
  <si>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</si>
  <si>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</si>
  <si>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</si>
  <si>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</si>
  <si>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</si>
  <si>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</si>
  <si>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</si>
  <si>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</si>
  <si>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</si>
  <si>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</si>
  <si>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</si>
  <si>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</si>
  <si>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</si>
  <si>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</si>
  <si>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</si>
  <si>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</si>
  <si>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</si>
  <si>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</si>
  <si>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</si>
  <si>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</si>
  <si>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</si>
  <si>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</si>
  <si>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</si>
  <si>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</si>
  <si>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</si>
  <si>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</si>
  <si>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</si>
  <si>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</si>
  <si>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</si>
  <si>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</si>
  <si>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</si>
  <si>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</si>
  <si>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</si>
  <si>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</si>
  <si>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</si>
  <si>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</si>
  <si>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</si>
  <si>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</si>
  <si>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</si>
  <si>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</si>
  <si>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</si>
  <si>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</si>
  <si>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</si>
  <si>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</si>
  <si>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</si>
  <si>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</si>
  <si>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</si>
  <si>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</si>
  <si>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</si>
  <si>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</si>
  <si>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</si>
  <si>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</si>
  <si>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</si>
  <si>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</si>
  <si>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</si>
  <si>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</si>
  <si>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</si>
  <si>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</si>
  <si>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</si>
  <si>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</si>
  <si>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</si>
  <si>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</si>
  <si>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</si>
  <si>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</si>
  <si>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</si>
  <si>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</si>
  <si>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</si>
  <si>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</si>
  <si>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</si>
  <si>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</si>
  <si>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</si>
  <si>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</si>
  <si>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</si>
  <si>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</si>
  <si>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</si>
  <si>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</si>
  <si>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</si>
  <si>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</si>
  <si>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</si>
  <si>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</si>
  <si>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</si>
  <si>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</si>
  <si>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</si>
  <si>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</si>
  <si>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</si>
  <si>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</si>
  <si>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</si>
  <si>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</si>
  <si>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</si>
  <si>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</si>
  <si>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</si>
  <si>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</si>
  <si>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</si>
  <si>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</si>
  <si>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</si>
  <si>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</si>
  <si>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</si>
  <si>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</si>
  <si>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</si>
  <si>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</si>
  <si>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</si>
  <si>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</si>
  <si>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</si>
  <si>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</si>
  <si>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</si>
  <si>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</si>
  <si>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</si>
  <si>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</si>
  <si>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</si>
  <si>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</si>
  <si>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</si>
  <si>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</si>
  <si>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</si>
  <si>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</si>
  <si>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</si>
  <si>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</si>
  <si>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</si>
  <si>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</si>
  <si>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</si>
  <si>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</si>
  <si>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</si>
  <si>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</si>
  <si>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</si>
  <si>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</si>
  <si>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</si>
  <si>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</si>
  <si>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</si>
  <si>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</si>
  <si>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</si>
  <si>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</si>
  <si>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</si>
  <si>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</si>
  <si>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</si>
  <si>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</si>
  <si>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</si>
  <si>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</si>
  <si>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</si>
  <si>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</si>
  <si>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</si>
  <si>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</si>
  <si>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</si>
  <si>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</si>
  <si>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</si>
  <si>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</si>
  <si>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</si>
  <si>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</si>
  <si>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</si>
  <si>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</si>
  <si>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</si>
  <si>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</si>
  <si>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</si>
  <si>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</si>
  <si>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</si>
  <si>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</si>
  <si>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</si>
  <si>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</si>
  <si>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</si>
  <si>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</si>
  <si>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</si>
  <si>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</si>
  <si>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</si>
  <si>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</si>
  <si>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</si>
  <si>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</si>
  <si>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</si>
  <si>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</si>
  <si>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</si>
  <si>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</si>
  <si>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</si>
  <si>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</si>
  <si>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</si>
  <si>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</si>
  <si>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</si>
  <si>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</si>
  <si>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</si>
  <si>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</si>
  <si>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</si>
  <si>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</si>
  <si>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</si>
  <si>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</si>
  <si>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</si>
  <si>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</si>
  <si>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</si>
  <si>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</si>
  <si>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</si>
  <si>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</si>
  <si>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</si>
  <si>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</si>
  <si>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</si>
  <si>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</si>
  <si>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</si>
  <si>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</si>
  <si>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</si>
  <si>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</si>
  <si>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</si>
  <si>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</si>
  <si>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</si>
  <si>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</si>
  <si>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</si>
  <si>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</si>
  <si>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</si>
  <si>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</si>
  <si>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</si>
  <si>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</si>
  <si>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</si>
  <si>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</si>
  <si>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</si>
  <si>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</si>
  <si>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</si>
  <si>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</si>
  <si>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</si>
  <si>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</si>
  <si>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</si>
  <si>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</si>
  <si>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</si>
  <si>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</si>
  <si>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</si>
  <si>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</si>
  <si>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</si>
  <si>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</si>
  <si>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</si>
  <si>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</si>
  <si>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</si>
  <si>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</si>
  <si>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</si>
  <si>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</si>
  <si>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</si>
  <si>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</si>
  <si>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</si>
  <si>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</si>
  <si>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</si>
  <si>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</si>
  <si>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</si>
  <si>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</si>
  <si>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</si>
  <si>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</si>
  <si>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</si>
  <si>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</si>
  <si>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</si>
  <si>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</si>
  <si>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</si>
  <si>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</si>
  <si>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</si>
  <si>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</si>
  <si>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</si>
  <si>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</si>
  <si>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</si>
  <si>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</si>
  <si>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</si>
  <si>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</si>
  <si>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</si>
  <si>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</si>
  <si>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</si>
  <si>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</si>
  <si>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</si>
  <si>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</si>
  <si>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</si>
  <si>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</si>
  <si>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</si>
  <si>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</si>
  <si>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</si>
  <si>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</si>
  <si>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</si>
  <si>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</si>
  <si>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</si>
  <si>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</si>
  <si>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</si>
  <si>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</si>
  <si>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</si>
  <si>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</si>
  <si>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</si>
  <si>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</si>
  <si>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</si>
  <si>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</si>
  <si>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</si>
  <si>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</si>
  <si>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</si>
  <si>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</si>
  <si>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</si>
  <si>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</si>
  <si>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</si>
  <si>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</si>
  <si>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</si>
  <si>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</si>
  <si>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</si>
  <si>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</si>
  <si>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</si>
  <si>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</si>
  <si>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</si>
  <si>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</si>
  <si>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</si>
  <si>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</si>
  <si>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</si>
  <si>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</si>
  <si>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</si>
  <si>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</si>
  <si>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</si>
  <si>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</si>
  <si>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</si>
  <si>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</si>
  <si>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</si>
  <si>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</si>
  <si>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</si>
  <si>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</si>
  <si>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</si>
  <si>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</si>
  <si>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</si>
  <si>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</si>
  <si>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</si>
  <si>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</si>
  <si>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</si>
  <si>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</si>
  <si>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</si>
  <si>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</si>
  <si>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</si>
  <si>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</si>
  <si>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</si>
  <si>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</si>
  <si>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</si>
  <si>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</si>
  <si>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</si>
  <si>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</si>
  <si>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</si>
  <si>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</si>
  <si>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</si>
  <si>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</si>
  <si>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</si>
  <si>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</si>
  <si>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</si>
  <si>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</si>
  <si>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</si>
  <si>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</si>
  <si>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</si>
  <si>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</si>
  <si>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</si>
  <si>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</si>
  <si>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</si>
  <si>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</si>
  <si>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</si>
  <si>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</si>
  <si>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</si>
  <si>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</si>
  <si>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</si>
  <si>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</si>
  <si>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</si>
  <si>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</si>
  <si>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</si>
  <si>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</si>
  <si>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</si>
  <si>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</si>
  <si>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</si>
  <si>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</si>
  <si>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</si>
  <si>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</si>
  <si>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</si>
  <si>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</si>
  <si>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</si>
  <si>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</si>
  <si>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</si>
  <si>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</si>
  <si>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</si>
  <si>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</si>
  <si>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</si>
  <si>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</si>
  <si>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</si>
  <si>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</si>
  <si>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</si>
  <si>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</si>
  <si>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</si>
  <si>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</si>
  <si>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</si>
  <si>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</si>
  <si>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</si>
  <si>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</si>
  <si>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</si>
  <si>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</si>
  <si>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</si>
  <si>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</si>
  <si>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</si>
  <si>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</si>
  <si>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</si>
  <si>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</si>
  <si>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</si>
  <si>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</si>
  <si>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</si>
  <si>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</si>
  <si>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</si>
  <si>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</si>
  <si>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</si>
  <si>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</si>
  <si>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</si>
  <si>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</si>
  <si>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</si>
  <si>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</si>
  <si>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</si>
  <si>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</si>
  <si>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</si>
  <si>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</si>
  <si>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</si>
  <si>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</si>
  <si>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</si>
  <si>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</si>
  <si>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</si>
  <si>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</si>
  <si>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</si>
  <si>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</si>
  <si>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</si>
  <si>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</si>
  <si>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</si>
  <si>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</si>
  <si>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</si>
  <si>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</si>
  <si>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</si>
  <si>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</si>
  <si>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</si>
  <si>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</si>
  <si>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</si>
  <si>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</si>
  <si>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</si>
  <si>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</si>
  <si>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</si>
  <si>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</si>
  <si>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</si>
  <si>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</si>
  <si>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</si>
  <si>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</si>
  <si>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</si>
  <si>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</si>
  <si>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</si>
  <si>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</si>
  <si>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</si>
  <si>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</si>
  <si>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</si>
  <si>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</si>
  <si>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</si>
  <si>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</si>
  <si>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</si>
  <si>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</si>
  <si>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</si>
  <si>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</si>
  <si>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</si>
  <si>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</si>
  <si>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</si>
  <si>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</si>
  <si>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</si>
  <si>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</si>
  <si>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</si>
  <si>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</si>
  <si>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</si>
  <si>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</si>
  <si>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</si>
  <si>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</si>
  <si>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</si>
  <si>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</si>
  <si>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</si>
  <si>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</si>
  <si>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</si>
  <si>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</si>
  <si>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</si>
  <si>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</si>
  <si>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</si>
  <si>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</si>
  <si>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</si>
  <si>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</si>
  <si>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</si>
  <si>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</si>
  <si>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</si>
  <si>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</si>
  <si>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</si>
  <si>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</si>
  <si>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</si>
  <si>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</si>
  <si>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</si>
  <si>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</si>
  <si>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</si>
  <si>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</si>
  <si>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</si>
  <si>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</si>
  <si>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</si>
  <si>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</si>
  <si>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</si>
  <si>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</si>
  <si>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</si>
  <si>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</si>
  <si>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</si>
  <si>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</si>
  <si>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</si>
  <si>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</si>
  <si>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</si>
  <si>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</si>
  <si>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</si>
  <si>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</si>
  <si>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</si>
  <si>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</si>
  <si>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</si>
  <si>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</si>
  <si>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</si>
  <si>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</si>
  <si>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</si>
  <si>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</si>
  <si>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</si>
  <si>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</si>
  <si>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</si>
  <si>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</si>
  <si>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</si>
  <si>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</si>
  <si>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</si>
  <si>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</si>
  <si>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</si>
  <si>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</si>
  <si>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</si>
  <si>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</si>
  <si>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</si>
  <si>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</si>
  <si>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</si>
  <si>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</si>
  <si>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</si>
  <si>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</si>
  <si>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</si>
  <si>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</si>
  <si>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</si>
  <si>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</si>
  <si>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</si>
  <si>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</si>
  <si>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</si>
  <si>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</si>
  <si>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</si>
  <si>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</si>
  <si>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</si>
  <si>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</si>
  <si>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</si>
  <si>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</si>
  <si>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</si>
  <si>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</si>
  <si>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</si>
  <si>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</si>
  <si>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</si>
  <si>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</si>
  <si>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</si>
  <si>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</si>
  <si>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</si>
  <si>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</si>
  <si>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</si>
  <si>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</si>
  <si>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</si>
  <si>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</si>
  <si>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</si>
  <si>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</si>
  <si>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</si>
  <si>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</si>
  <si>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</si>
  <si>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</si>
  <si>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</si>
  <si>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</si>
  <si>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</si>
  <si>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</si>
  <si>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</si>
  <si>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</si>
  <si>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</si>
  <si>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</si>
  <si>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</si>
  <si>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</si>
  <si>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</si>
  <si>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</si>
  <si>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</si>
  <si>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</si>
  <si>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</si>
  <si>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</si>
  <si>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</si>
  <si>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</si>
  <si>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</si>
  <si>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</si>
  <si>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</si>
  <si>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</si>
  <si>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</si>
  <si>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</si>
  <si>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</si>
  <si>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</si>
  <si>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</si>
  <si>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</si>
  <si>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</si>
  <si>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</si>
  <si>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</si>
  <si>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</si>
  <si>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</si>
  <si>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</si>
  <si>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</si>
  <si>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</si>
  <si>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</si>
  <si>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</si>
  <si>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</si>
  <si>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</si>
  <si>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</si>
  <si>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</si>
  <si>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</si>
  <si>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</si>
  <si>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</si>
  <si>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</si>
  <si>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</si>
  <si>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</si>
  <si>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</si>
  <si>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</si>
  <si>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</si>
  <si>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</si>
  <si>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</si>
  <si>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</si>
  <si>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</si>
  <si>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</si>
  <si>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</si>
  <si>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</si>
  <si>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</si>
  <si>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</si>
  <si>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</si>
  <si>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</si>
  <si>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</si>
  <si>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</si>
  <si>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</si>
  <si>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</si>
  <si>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</si>
  <si>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</si>
  <si>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</si>
  <si>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</si>
  <si>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</si>
  <si>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</si>
  <si>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</si>
  <si>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</si>
  <si>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</si>
  <si>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</si>
  <si>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</si>
  <si>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</si>
  <si>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</si>
  <si>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</si>
  <si>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</si>
  <si>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</si>
  <si>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</si>
  <si>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</si>
  <si>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</si>
  <si>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</si>
  <si>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</si>
  <si>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</si>
  <si>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</si>
  <si>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</si>
  <si>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</si>
  <si>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</si>
  <si>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</si>
  <si>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</si>
  <si>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</si>
  <si>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</si>
  <si>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</si>
  <si>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</si>
  <si>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</si>
  <si>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</si>
  <si>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</si>
  <si>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</si>
  <si>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</si>
  <si>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</si>
  <si>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</si>
  <si>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</si>
  <si>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</si>
  <si>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</si>
  <si>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</si>
  <si>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</si>
  <si>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</si>
  <si>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</si>
  <si>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</si>
  <si>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</si>
  <si>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</si>
  <si>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</si>
  <si>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</si>
  <si>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</si>
  <si>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</si>
  <si>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</si>
  <si>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</si>
  <si>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</si>
  <si>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</si>
  <si>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</si>
  <si>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</si>
  <si>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</si>
  <si>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</si>
  <si>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</si>
  <si>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</si>
  <si>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</si>
  <si>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</si>
  <si>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</si>
  <si>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</si>
  <si>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</si>
  <si>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</si>
  <si>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</si>
  <si>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</si>
  <si>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</si>
  <si>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</si>
  <si>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</si>
  <si>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</si>
  <si>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</si>
  <si>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</si>
  <si>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</si>
  <si>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</si>
  <si>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</si>
  <si>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</si>
  <si>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</si>
  <si>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</si>
  <si>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</si>
  <si>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</si>
  <si>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</si>
  <si>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</si>
  <si>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</si>
  <si>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</si>
  <si>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</si>
  <si>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</si>
  <si>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</si>
  <si>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</si>
  <si>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</si>
  <si>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</si>
  <si>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</si>
  <si>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</si>
  <si>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</si>
  <si>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</si>
  <si>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</si>
  <si>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</si>
  <si>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</si>
  <si>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</si>
  <si>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</si>
  <si>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</si>
  <si>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</si>
  <si>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</si>
  <si>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</si>
  <si>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</si>
  <si>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</si>
  <si>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</si>
  <si>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</si>
  <si>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</si>
  <si>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</si>
  <si>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</si>
  <si>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</si>
  <si>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</si>
  <si>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</si>
  <si>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</si>
  <si>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</si>
  <si>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</si>
  <si>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</si>
  <si>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</si>
  <si>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</si>
  <si>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</si>
  <si>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</si>
  <si>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</si>
  <si>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</si>
  <si>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</si>
  <si>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</si>
  <si>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</si>
  <si>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</si>
  <si>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</si>
  <si>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</si>
  <si>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</si>
  <si>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</si>
  <si>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</si>
  <si>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</si>
  <si>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</si>
  <si>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</si>
  <si>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</si>
  <si>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</si>
  <si>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</si>
  <si>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</si>
  <si>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</si>
  <si>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</si>
  <si>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</si>
  <si>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</si>
  <si>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</si>
  <si>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</si>
  <si>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</si>
  <si>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</si>
  <si>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</si>
  <si>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</si>
  <si>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</si>
  <si>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</si>
  <si>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</si>
  <si>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</si>
  <si>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</si>
  <si>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</si>
  <si>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</si>
  <si>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</si>
  <si>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</si>
  <si>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</si>
  <si>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</si>
  <si>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</si>
  <si>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</si>
  <si>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</si>
  <si>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</si>
  <si>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</si>
  <si>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</si>
  <si>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</si>
  <si>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</si>
  <si>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</si>
  <si>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</si>
  <si>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</si>
  <si>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</si>
  <si>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</si>
  <si>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</si>
  <si>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</si>
  <si>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</si>
  <si>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</si>
  <si>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</si>
  <si>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</si>
  <si>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</si>
  <si>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</si>
  <si>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</si>
  <si>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</si>
  <si>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</si>
  <si>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</si>
  <si>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</si>
  <si>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</si>
  <si>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</si>
  <si>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</si>
  <si>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</si>
  <si>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</si>
  <si>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</si>
  <si>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</si>
  <si>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</si>
  <si>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</si>
  <si>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</si>
  <si>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</si>
  <si>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</si>
  <si>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</si>
  <si>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</si>
  <si>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</si>
  <si>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</si>
  <si>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</si>
  <si>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</si>
  <si>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</si>
  <si>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</si>
  <si>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</si>
  <si>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</si>
  <si>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</si>
  <si>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</si>
  <si>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</si>
  <si>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</si>
  <si>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</si>
  <si>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</si>
  <si>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</si>
  <si>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</si>
  <si>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</si>
  <si>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</si>
  <si>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</si>
  <si>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</si>
  <si>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</si>
  <si>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</si>
  <si>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</si>
  <si>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</si>
  <si>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</si>
  <si>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</si>
  <si>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</si>
  <si>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</si>
  <si>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</si>
  <si>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</si>
  <si>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</si>
  <si>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</si>
  <si>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</si>
  <si>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</si>
  <si>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</si>
  <si>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</si>
  <si>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</si>
  <si>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</si>
  <si>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</si>
  <si>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</si>
  <si>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</si>
  <si>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</si>
  <si>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</si>
  <si>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</si>
  <si>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</si>
  <si>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</si>
  <si>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</si>
  <si>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</si>
  <si>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</si>
  <si>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</si>
  <si>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</si>
  <si>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</si>
  <si>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</si>
  <si>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</si>
  <si>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</si>
  <si>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</si>
  <si>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</si>
  <si>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</si>
  <si>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</si>
  <si>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</si>
  <si>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</si>
  <si>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</si>
  <si>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</si>
  <si>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</si>
  <si>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</si>
  <si>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</si>
  <si>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</si>
  <si>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</si>
  <si>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</si>
  <si>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</si>
  <si>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</si>
  <si>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</si>
  <si>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</si>
  <si>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</si>
  <si>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</si>
  <si>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</si>
  <si>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</si>
  <si>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</si>
  <si>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</si>
  <si>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</si>
  <si>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</si>
  <si>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</si>
  <si>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</si>
  <si>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</si>
  <si>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</si>
  <si>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</si>
  <si>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</si>
  <si>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</si>
  <si>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</si>
  <si>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</si>
  <si>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</si>
  <si>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</si>
  <si>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</si>
  <si>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</si>
  <si>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</si>
  <si>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</si>
  <si>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</si>
  <si>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</si>
  <si>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</si>
  <si>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</si>
  <si>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</si>
  <si>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</si>
  <si>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</si>
  <si>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</si>
  <si>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</si>
  <si>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</si>
  <si>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</si>
  <si>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</si>
  <si>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</si>
  <si>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</si>
  <si>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</si>
  <si>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</si>
  <si>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</si>
  <si>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</si>
  <si>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</si>
  <si>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</si>
  <si>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</si>
  <si>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</si>
  <si>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</si>
  <si>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</si>
  <si>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</si>
  <si>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</si>
  <si>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</si>
  <si>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</si>
  <si>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</si>
  <si>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</si>
  <si>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</si>
  <si>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</si>
  <si>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</si>
  <si>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</si>
  <si>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</si>
  <si>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</si>
  <si>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</si>
  <si>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</si>
  <si>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</si>
  <si>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</si>
  <si>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</si>
  <si>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</si>
  <si>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</si>
  <si>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</si>
  <si>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</si>
  <si>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</si>
  <si>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</si>
  <si>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</si>
  <si>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</si>
  <si>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</si>
  <si>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</si>
  <si>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</si>
  <si>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</si>
  <si>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</si>
  <si>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</si>
  <si>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</si>
  <si>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</si>
  <si>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</si>
  <si>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</si>
  <si>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</si>
  <si>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</si>
  <si>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</si>
  <si>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</si>
  <si>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</si>
  <si>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</si>
  <si>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</si>
  <si>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</si>
  <si>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</si>
  <si>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</si>
  <si>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</si>
  <si>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</si>
  <si>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</si>
  <si>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</si>
  <si>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</si>
  <si>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</si>
  <si>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</si>
  <si>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</si>
  <si>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</si>
  <si>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</si>
  <si>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</si>
  <si>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</si>
  <si>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</si>
  <si>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</si>
  <si>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</si>
  <si>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</si>
  <si>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</si>
  <si>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</si>
  <si>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</si>
  <si>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</si>
  <si>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</si>
  <si>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</si>
  <si>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</si>
  <si>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</si>
  <si>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</si>
  <si>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</si>
  <si>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</si>
  <si>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</si>
  <si>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</si>
  <si>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</si>
  <si>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</si>
  <si>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</si>
  <si>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</si>
  <si>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</si>
  <si>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</si>
  <si>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</si>
  <si>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</si>
  <si>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</si>
  <si>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</si>
  <si>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</si>
  <si>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</si>
  <si>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</si>
  <si>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</si>
  <si>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</si>
  <si>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</si>
  <si>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</si>
  <si>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</si>
  <si>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</si>
  <si>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</si>
  <si>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</si>
  <si>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</si>
  <si>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</si>
  <si>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</si>
  <si>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</si>
  <si>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</si>
  <si>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</si>
  <si>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</si>
  <si>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</si>
  <si>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</si>
  <si>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</si>
  <si>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</si>
  <si>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</si>
  <si>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</si>
  <si>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</si>
  <si>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</si>
  <si>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</si>
  <si>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</si>
  <si>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</si>
  <si>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</si>
  <si>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</si>
  <si>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</si>
  <si>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</si>
  <si>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</si>
  <si>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</si>
  <si>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</si>
  <si>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</si>
  <si>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</si>
  <si>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</si>
  <si>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</si>
  <si>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</si>
  <si>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</si>
  <si>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</si>
  <si>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</si>
  <si>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</si>
  <si>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</si>
  <si>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</si>
  <si>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</si>
  <si>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</si>
  <si>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</si>
  <si>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</si>
  <si>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</si>
  <si>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</si>
  <si>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</si>
  <si>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</si>
  <si>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</si>
  <si>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</si>
  <si>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</si>
  <si>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</si>
  <si>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</si>
  <si>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</si>
  <si>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</si>
  <si>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</si>
  <si>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</si>
  <si>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</si>
  <si>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</si>
  <si>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</si>
  <si>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</si>
  <si>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</si>
  <si>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</si>
  <si>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</si>
  <si>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</si>
  <si>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</si>
  <si>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</si>
  <si>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</si>
  <si>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</si>
  <si>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</si>
  <si>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</si>
  <si>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</si>
  <si>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</si>
  <si>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</si>
  <si>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</si>
  <si>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</si>
  <si>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</si>
  <si>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</si>
  <si>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</si>
  <si>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</si>
  <si>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</si>
  <si>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</si>
  <si>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</si>
  <si>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</si>
  <si>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</si>
  <si>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</si>
  <si>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</si>
  <si>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</si>
  <si>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</si>
  <si>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</si>
  <si>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</si>
  <si>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</si>
  <si>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</si>
  <si>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</si>
  <si>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</si>
  <si>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</si>
  <si>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</si>
  <si>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</si>
  <si>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</si>
  <si>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</si>
  <si>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</si>
  <si>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</si>
  <si>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</si>
  <si>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</si>
  <si>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</si>
  <si>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</si>
  <si>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</si>
  <si>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</si>
  <si>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</si>
  <si>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</si>
  <si>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</si>
  <si>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</si>
  <si>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</si>
  <si>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</si>
  <si>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</si>
  <si>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</si>
  <si>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</si>
  <si>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</si>
  <si>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</si>
  <si>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</si>
  <si>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</si>
  <si>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</si>
  <si>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</si>
  <si>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</si>
  <si>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</si>
  <si>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</si>
  <si>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</si>
  <si>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</si>
  <si>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</si>
  <si>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</si>
  <si>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</si>
  <si>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</si>
  <si>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</si>
  <si>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</si>
  <si>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</si>
  <si>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</si>
  <si>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</si>
  <si>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</si>
  <si>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</si>
  <si>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</si>
  <si>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</si>
  <si>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</si>
  <si>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</si>
  <si>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</si>
  <si>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</si>
  <si>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</si>
  <si>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</si>
  <si>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</si>
  <si>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</si>
  <si>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</si>
  <si>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</si>
  <si>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</si>
  <si>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</si>
  <si>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</si>
  <si>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</si>
  <si>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</si>
  <si>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</si>
  <si>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</si>
  <si>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</si>
  <si>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</si>
  <si>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</si>
  <si>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</si>
  <si>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</si>
  <si>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</si>
  <si>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</si>
  <si>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</si>
  <si>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</si>
  <si>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</si>
  <si>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</si>
  <si>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</si>
  <si>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</si>
  <si>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</si>
  <si>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</si>
  <si>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</si>
  <si>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</si>
  <si>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</si>
  <si>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</si>
  <si>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</si>
  <si>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</si>
  <si>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</si>
  <si>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</si>
  <si>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</si>
  <si>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</si>
  <si>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</si>
  <si>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</si>
  <si>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</si>
  <si>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</si>
  <si>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</si>
  <si>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</si>
  <si>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</si>
  <si>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</si>
  <si>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</si>
  <si>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</si>
  <si>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</si>
  <si>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</si>
  <si>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</si>
  <si>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</si>
  <si>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</si>
  <si>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</si>
  <si>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</si>
  <si>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</si>
  <si>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</si>
  <si>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</si>
  <si>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</si>
  <si>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</si>
  <si>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</si>
  <si>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</si>
  <si>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</si>
  <si>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</si>
  <si>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</si>
  <si>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</si>
  <si>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</si>
  <si>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</si>
  <si>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</si>
  <si>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</si>
  <si>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</si>
  <si>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</si>
  <si>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</si>
  <si>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</si>
  <si>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</si>
  <si>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</si>
  <si>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</si>
  <si>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</si>
  <si>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</si>
  <si>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</si>
  <si>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</si>
  <si>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</si>
  <si>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</si>
  <si>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</si>
  <si>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</si>
  <si>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</si>
  <si>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</si>
  <si>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</si>
  <si>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</si>
  <si>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</si>
  <si>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</si>
  <si>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</si>
  <si>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</si>
  <si>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</si>
  <si>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</si>
  <si>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</si>
  <si>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</si>
  <si>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</si>
  <si>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</si>
  <si>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</si>
  <si>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</si>
  <si>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</si>
  <si>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</si>
  <si>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</si>
  <si>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</si>
  <si>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</si>
  <si>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</si>
  <si>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</si>
  <si>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</si>
  <si>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</si>
  <si>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</si>
  <si>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</si>
  <si>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</si>
  <si>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</si>
  <si>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</si>
  <si>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</si>
  <si>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</si>
  <si>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</si>
  <si>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</si>
  <si>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</si>
  <si>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</si>
  <si>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</si>
  <si>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</si>
  <si>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</si>
  <si>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</si>
  <si>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</si>
  <si>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</si>
  <si>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</si>
  <si>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</si>
  <si>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</si>
  <si>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</si>
  <si>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</si>
  <si>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</si>
  <si>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</si>
  <si>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</si>
  <si>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</si>
  <si>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</si>
  <si>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</si>
  <si>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</si>
  <si>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</si>
  <si>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</si>
  <si>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</si>
  <si>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</si>
  <si>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</si>
  <si>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</si>
  <si>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</si>
  <si>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</si>
  <si>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</si>
  <si>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</si>
  <si>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</si>
  <si>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</si>
  <si>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</si>
  <si>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</si>
  <si>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</si>
  <si>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</si>
  <si>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</si>
  <si>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</si>
  <si>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</si>
  <si>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</si>
  <si>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</si>
  <si>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</si>
  <si>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</si>
  <si>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</si>
  <si>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</si>
  <si>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</si>
  <si>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</si>
  <si>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</si>
  <si>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</si>
  <si>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</si>
  <si>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</si>
  <si>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</si>
  <si>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</si>
  <si>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</si>
  <si>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</si>
  <si>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</si>
  <si>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</si>
  <si>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</si>
  <si>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</si>
  <si>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</si>
  <si>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</si>
  <si>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</si>
  <si>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</si>
  <si>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</si>
  <si>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</si>
  <si>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</si>
  <si>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</si>
  <si>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</si>
  <si>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</si>
  <si>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</si>
  <si>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</si>
  <si>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</si>
  <si>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</si>
  <si>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</si>
  <si>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</si>
  <si>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</si>
  <si>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</si>
  <si>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</si>
  <si>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</si>
  <si>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</si>
  <si>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</si>
  <si>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</si>
  <si>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</si>
  <si>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</si>
  <si>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</si>
  <si>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</si>
  <si>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</si>
  <si>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</si>
  <si>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</si>
  <si>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</si>
  <si>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</si>
  <si>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</si>
  <si>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</si>
  <si>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</si>
  <si>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</si>
  <si>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</si>
  <si>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</si>
  <si>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</si>
  <si>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</si>
  <si>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</si>
  <si>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</si>
  <si>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</si>
  <si>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</si>
  <si>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</si>
  <si>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</si>
  <si>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</si>
  <si>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</si>
  <si>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</si>
  <si>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</si>
  <si>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</si>
  <si>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</si>
  <si>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</si>
  <si>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</si>
  <si>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</si>
  <si>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</si>
  <si>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</si>
  <si>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</si>
  <si>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</si>
  <si>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</si>
  <si>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</si>
  <si>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</si>
  <si>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</si>
  <si>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</si>
  <si>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</si>
  <si>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</si>
  <si>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</si>
  <si>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</si>
  <si>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</si>
  <si>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</si>
  <si>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</si>
  <si>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</si>
  <si>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</si>
  <si>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</si>
  <si>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</si>
  <si>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</si>
  <si>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</si>
  <si>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</si>
  <si>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</si>
  <si>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</si>
  <si>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</si>
  <si>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</si>
  <si>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</si>
  <si>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</si>
  <si>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</si>
  <si>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</si>
  <si>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</si>
  <si>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</si>
  <si>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</si>
  <si>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</si>
  <si>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</si>
  <si>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</si>
  <si>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</si>
  <si>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</si>
  <si>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</si>
  <si>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</si>
  <si>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</si>
  <si>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</si>
  <si>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</si>
  <si>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</si>
  <si>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</si>
  <si>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</si>
  <si>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</si>
  <si>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</si>
  <si>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</si>
  <si>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</si>
  <si>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</si>
  <si>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</si>
  <si>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</si>
  <si>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</si>
  <si>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</si>
  <si>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</si>
  <si>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</si>
  <si>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</si>
  <si>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</si>
  <si>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</si>
  <si>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</si>
  <si>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</si>
  <si>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</si>
  <si>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</si>
  <si>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</si>
  <si>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</si>
  <si>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</si>
  <si>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</si>
  <si>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</si>
  <si>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</si>
  <si>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</si>
  <si>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</si>
  <si>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</si>
  <si>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</si>
  <si>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</si>
  <si>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</si>
  <si>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</si>
  <si>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</si>
  <si>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</si>
  <si>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</si>
  <si>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</si>
  <si>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</si>
  <si>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</si>
  <si>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</si>
  <si>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</si>
  <si>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</si>
  <si>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</si>
  <si>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</si>
  <si>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</si>
  <si>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</si>
  <si>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</si>
  <si>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</si>
  <si>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</si>
  <si>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</si>
  <si>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</si>
  <si>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</si>
  <si>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</si>
  <si>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</si>
  <si>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</si>
  <si>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</si>
  <si>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</si>
  <si>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</si>
  <si>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</si>
  <si>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</si>
  <si>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</si>
  <si>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</si>
  <si>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</si>
  <si>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</si>
  <si>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</si>
  <si>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</si>
  <si>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</si>
  <si>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</si>
  <si>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</si>
  <si>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</si>
  <si>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</si>
  <si>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</si>
  <si>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</si>
  <si>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</si>
  <si>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</si>
  <si>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</si>
  <si>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</si>
  <si>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</si>
  <si>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</si>
  <si>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</si>
  <si>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</si>
  <si>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</si>
  <si>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</si>
  <si>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</si>
  <si>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</si>
  <si>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</si>
  <si>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</si>
  <si>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</si>
  <si>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</si>
  <si>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</si>
  <si>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</si>
  <si>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</si>
  <si>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</si>
  <si>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</si>
  <si>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</si>
  <si>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</si>
  <si>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</si>
  <si>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</si>
  <si>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</si>
  <si>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</si>
  <si>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</si>
  <si>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</si>
  <si>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</si>
  <si>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</si>
  <si>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</si>
  <si>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</si>
  <si>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</si>
  <si>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</si>
  <si>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</si>
  <si>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</si>
  <si>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</si>
  <si>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</si>
  <si>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</si>
  <si>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</si>
  <si>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</si>
  <si>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</si>
  <si>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</si>
  <si>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</si>
  <si>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</si>
  <si>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</si>
  <si>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</si>
  <si>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</si>
  <si>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</si>
  <si>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</si>
  <si>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</si>
  <si>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</si>
  <si>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</si>
  <si>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</si>
  <si>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</si>
  <si>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</si>
  <si>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</si>
  <si>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</si>
  <si>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</si>
  <si>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</si>
  <si>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</si>
  <si>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</si>
  <si>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</si>
  <si>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</si>
  <si>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</si>
  <si>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</si>
  <si>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</si>
  <si>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</si>
  <si>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</si>
  <si>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</si>
  <si>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</si>
  <si>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</si>
  <si>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</si>
  <si>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</si>
  <si>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</si>
  <si>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</si>
  <si>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</si>
  <si>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</si>
  <si>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</si>
  <si>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</si>
  <si>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</si>
  <si>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</si>
  <si>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</si>
  <si>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</si>
  <si>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</si>
  <si>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</si>
  <si>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</si>
  <si>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</si>
  <si>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</si>
  <si>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</si>
  <si>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</si>
  <si>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</si>
  <si>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</si>
  <si>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</si>
  <si>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</si>
  <si>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</si>
  <si>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</si>
  <si>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</si>
  <si>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</si>
  <si>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</si>
  <si>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</si>
  <si>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</si>
  <si>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</si>
  <si>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</si>
  <si>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</si>
  <si>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</si>
  <si>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</si>
  <si>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</si>
  <si>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</si>
  <si>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</si>
  <si>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</si>
  <si>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</si>
  <si>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</si>
  <si>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</si>
  <si>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</si>
  <si>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</si>
  <si>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</si>
  <si>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</si>
  <si>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</si>
  <si>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</si>
  <si>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</si>
  <si>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</si>
  <si>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</si>
  <si>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</si>
  <si>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</si>
  <si>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</si>
  <si>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</si>
  <si>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</si>
  <si>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</si>
  <si>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</si>
  <si>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</si>
  <si>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</si>
  <si>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</si>
  <si>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</si>
  <si>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</si>
  <si>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</si>
  <si>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</si>
  <si>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</si>
  <si>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</si>
  <si>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</si>
  <si>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</si>
  <si>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</si>
  <si>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</si>
  <si>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</si>
  <si>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</si>
  <si>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</si>
  <si>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</si>
  <si>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</si>
  <si>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</si>
  <si>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</si>
  <si>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</si>
  <si>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</si>
  <si>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</si>
  <si>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</si>
  <si>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</si>
  <si>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</si>
  <si>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</si>
  <si>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</si>
  <si>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</si>
  <si>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</si>
  <si>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</si>
  <si>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</si>
  <si>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</si>
  <si>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</si>
  <si>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</si>
  <si>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</si>
  <si>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</si>
  <si>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</si>
  <si>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</si>
  <si>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</si>
  <si>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</si>
  <si>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</si>
  <si>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</si>
  <si>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</si>
  <si>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</si>
  <si>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</si>
  <si>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</si>
  <si>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</si>
  <si>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</si>
  <si>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</si>
  <si>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</si>
  <si>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</si>
  <si>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</si>
  <si>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</si>
  <si>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</si>
  <si>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</si>
  <si>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</si>
  <si>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</si>
  <si>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</si>
  <si>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</si>
  <si>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</si>
  <si>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</si>
  <si>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</si>
  <si>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</si>
  <si>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</si>
  <si>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</si>
  <si>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</si>
  <si>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</si>
  <si>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</si>
  <si>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</si>
  <si>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</si>
  <si>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</si>
  <si>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</si>
  <si>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</si>
  <si>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</si>
  <si>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</si>
  <si>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</si>
  <si>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</si>
  <si>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</si>
  <si>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</si>
  <si>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</si>
  <si>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</si>
  <si>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</si>
  <si>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</si>
  <si>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</si>
  <si>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</si>
  <si>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</si>
  <si>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</si>
  <si>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</si>
  <si>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</si>
  <si>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</si>
  <si>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</si>
  <si>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</si>
  <si>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</si>
  <si>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</si>
  <si>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</si>
  <si>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</si>
  <si>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</si>
  <si>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</si>
  <si>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</si>
  <si>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</si>
  <si>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</si>
  <si>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</si>
  <si>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</si>
  <si>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</si>
  <si>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</si>
  <si>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</si>
  <si>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</si>
  <si>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</si>
  <si>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</si>
  <si>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</si>
  <si>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</si>
  <si>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</si>
  <si>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</si>
  <si>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</si>
  <si>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</si>
  <si>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</si>
  <si>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</si>
  <si>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</si>
  <si>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</si>
  <si>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</si>
  <si>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</si>
  <si>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</si>
  <si>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</si>
  <si>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</si>
  <si>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</si>
  <si>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</si>
  <si>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</si>
  <si>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</si>
  <si>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</si>
  <si>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</si>
  <si>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</si>
  <si>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</si>
  <si>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</si>
  <si>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</si>
  <si>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</si>
  <si>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</si>
  <si>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</si>
  <si>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</si>
  <si>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</si>
  <si>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</si>
  <si>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</si>
  <si>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</si>
  <si>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</si>
  <si>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</si>
  <si>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</si>
  <si>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</si>
  <si>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</si>
  <si>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</si>
  <si>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</si>
  <si>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</si>
  <si>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</si>
  <si>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</si>
  <si>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</si>
  <si>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</si>
  <si>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</si>
  <si>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</si>
  <si>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</si>
  <si>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</si>
  <si>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</si>
  <si>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</si>
  <si>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</si>
  <si>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</si>
  <si>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</si>
  <si>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</si>
  <si>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</si>
  <si>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</si>
  <si>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</si>
  <si>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</si>
  <si>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</si>
  <si>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</si>
  <si>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</si>
  <si>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</si>
  <si>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</si>
  <si>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</si>
  <si>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</si>
  <si>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</si>
  <si>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</si>
  <si>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</si>
  <si>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</si>
  <si>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</si>
  <si>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</si>
  <si>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</si>
  <si>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</si>
  <si>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</si>
  <si>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</si>
  <si>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</si>
  <si>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</si>
  <si>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</si>
  <si>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</si>
  <si>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</si>
  <si>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</si>
  <si>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</si>
  <si>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</si>
  <si>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</si>
  <si>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</si>
  <si>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</si>
  <si>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</si>
  <si>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</si>
  <si>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</si>
  <si>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</si>
  <si>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</si>
  <si>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</si>
  <si>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</si>
  <si>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</si>
  <si>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</si>
  <si>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</si>
  <si>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</si>
  <si>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</si>
  <si>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</si>
  <si>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</si>
  <si>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</si>
  <si>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</si>
  <si>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</si>
  <si>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</si>
  <si>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</si>
  <si>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</si>
  <si>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</si>
  <si>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</si>
  <si>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</si>
  <si>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</si>
  <si>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</si>
  <si>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</si>
  <si>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</si>
  <si>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</si>
  <si>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</si>
  <si>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</si>
  <si>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</si>
  <si>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</si>
  <si>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</si>
  <si>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</si>
  <si>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</si>
  <si>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</si>
  <si>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</si>
  <si>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</si>
  <si>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</si>
  <si>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</si>
  <si>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</si>
  <si>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</si>
  <si>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</si>
  <si>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</si>
  <si>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</si>
  <si>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</si>
  <si>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</si>
  <si>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</si>
  <si>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</si>
  <si>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</si>
  <si>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</si>
  <si>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</si>
  <si>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</si>
  <si>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</si>
  <si>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</si>
  <si>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</si>
  <si>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</si>
  <si>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</si>
  <si>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</si>
  <si>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</si>
  <si>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</si>
  <si>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</si>
  <si>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</si>
  <si>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</si>
  <si>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</si>
  <si>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</si>
  <si>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</si>
  <si>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</si>
  <si>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</si>
  <si>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</si>
  <si>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</si>
  <si>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</si>
  <si>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</si>
  <si>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</si>
  <si>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</si>
  <si>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</si>
  <si>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</si>
  <si>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</si>
  <si>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</si>
  <si>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</si>
  <si>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</si>
  <si>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</si>
  <si>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</si>
  <si>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</si>
  <si>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</si>
  <si>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</si>
  <si>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</si>
  <si>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</si>
  <si>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</si>
  <si>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</si>
  <si>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</si>
  <si>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</si>
  <si>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</si>
  <si>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</si>
  <si>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</si>
  <si>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</si>
  <si>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</si>
  <si>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</si>
  <si>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</si>
  <si>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</si>
  <si>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</si>
  <si>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</si>
  <si>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</si>
  <si>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</si>
  <si>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</si>
  <si>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</si>
  <si>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</si>
  <si>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</si>
  <si>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</si>
  <si>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</si>
  <si>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</si>
  <si>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</si>
  <si>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</si>
  <si>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</si>
  <si>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</si>
  <si>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</si>
  <si>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</si>
  <si>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</si>
  <si>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</si>
  <si>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</si>
  <si>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</si>
  <si>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</si>
  <si>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</si>
  <si>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</si>
  <si>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</si>
  <si>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</si>
  <si>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</si>
  <si>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</si>
  <si>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</si>
  <si>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</si>
  <si>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</si>
  <si>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</si>
  <si>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</si>
  <si>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</si>
  <si>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</si>
  <si>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</si>
  <si>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</si>
  <si>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</si>
  <si>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</si>
  <si>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</si>
  <si>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</si>
  <si>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</si>
  <si>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</si>
  <si>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</si>
  <si>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</si>
  <si>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</si>
  <si>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</si>
  <si>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</si>
  <si>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</si>
  <si>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</si>
  <si>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</si>
  <si>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</si>
  <si>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</si>
  <si>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</si>
  <si>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</si>
  <si>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</si>
  <si>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</si>
  <si>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</si>
  <si>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</si>
  <si>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</si>
  <si>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</si>
  <si>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</si>
  <si>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</si>
  <si>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</si>
  <si>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</si>
  <si>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</si>
  <si>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</si>
  <si>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</si>
  <si>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</si>
  <si>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</si>
  <si>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</si>
  <si>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</si>
  <si>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</si>
  <si>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</si>
  <si>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</si>
  <si>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</si>
  <si>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</si>
  <si>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</si>
  <si>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</si>
  <si>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</si>
  <si>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</si>
  <si>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</si>
  <si>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</si>
  <si>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</si>
  <si>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</si>
  <si>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</si>
  <si>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</si>
  <si>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</si>
  <si>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</si>
  <si>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</si>
  <si>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</si>
  <si>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</si>
  <si>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</si>
  <si>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</si>
  <si>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</si>
  <si>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</si>
  <si>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</si>
  <si>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</si>
  <si>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</si>
  <si>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</si>
  <si>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</si>
  <si>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</si>
  <si>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</si>
  <si>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</si>
  <si>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</si>
  <si>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</si>
  <si>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</si>
  <si>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</si>
  <si>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</si>
  <si>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</si>
  <si>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</si>
  <si>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</si>
  <si>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</si>
  <si>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</si>
  <si>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</si>
  <si>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</si>
  <si>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</si>
  <si>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</si>
  <si>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</si>
  <si>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</si>
  <si>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</si>
  <si>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</si>
  <si>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</si>
  <si>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</si>
  <si>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</si>
  <si>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</si>
  <si>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</si>
  <si>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</si>
  <si>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</si>
  <si>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</si>
  <si>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</si>
  <si>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</si>
  <si>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</si>
  <si>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</si>
  <si>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</si>
  <si>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</si>
  <si>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</si>
  <si>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</si>
  <si>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</si>
  <si>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</si>
  <si>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</si>
  <si>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</si>
  <si>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</si>
  <si>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</si>
  <si>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</si>
  <si>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</si>
  <si>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</si>
  <si>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</si>
  <si>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</si>
  <si>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</si>
  <si>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</si>
  <si>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</si>
  <si>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</si>
  <si>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</si>
  <si>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</si>
  <si>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</si>
  <si>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</si>
  <si>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</si>
  <si>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</si>
  <si>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</si>
  <si>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</si>
  <si>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</si>
  <si>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</si>
  <si>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</si>
  <si>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</si>
  <si>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</si>
  <si>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</si>
  <si>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</si>
  <si>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</si>
  <si>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</si>
  <si>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</si>
  <si>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</si>
  <si>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</si>
  <si>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</si>
  <si>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</si>
  <si>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</si>
  <si>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</si>
  <si>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</si>
  <si>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</si>
  <si>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</si>
  <si>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</si>
  <si>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</si>
  <si>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</si>
  <si>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</si>
  <si>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</si>
  <si>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</si>
  <si>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</si>
  <si>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</si>
  <si>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</si>
  <si>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</si>
  <si>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</si>
  <si>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</si>
  <si>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</si>
  <si>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</si>
  <si>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</si>
  <si>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</si>
  <si>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</si>
  <si>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</si>
  <si>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</si>
  <si>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</si>
  <si>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</si>
  <si>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</si>
  <si>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</si>
  <si>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</si>
  <si>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</si>
  <si>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</si>
  <si>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</si>
  <si>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</si>
  <si>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</si>
  <si>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</si>
  <si>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</si>
  <si>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</si>
  <si>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</si>
  <si>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</si>
  <si>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</si>
  <si>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</si>
  <si>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</si>
  <si>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</si>
  <si>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</si>
  <si>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</si>
  <si>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</si>
  <si>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</si>
  <si>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</si>
  <si>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</si>
  <si>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</si>
  <si>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</si>
  <si>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</si>
  <si>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</si>
  <si>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</si>
  <si>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</si>
  <si>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</si>
  <si>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</si>
  <si>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</si>
  <si>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</si>
  <si>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</si>
  <si>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</si>
  <si>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</si>
  <si>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</si>
  <si>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</si>
  <si>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</si>
  <si>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</si>
  <si>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</si>
  <si>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</si>
  <si>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</si>
  <si>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</si>
  <si>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</si>
  <si>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</si>
  <si>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</si>
  <si>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</si>
  <si>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</si>
  <si>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</si>
  <si>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</si>
  <si>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</si>
  <si>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</si>
  <si>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</si>
  <si>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</si>
  <si>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</si>
  <si>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</si>
  <si>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</si>
  <si>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</si>
  <si>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</si>
  <si>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</si>
  <si>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</si>
  <si>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</si>
  <si>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</si>
  <si>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</si>
  <si>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</si>
  <si>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</si>
  <si>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</si>
  <si>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</si>
  <si>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</si>
  <si>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</si>
  <si>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</si>
  <si>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</si>
  <si>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</si>
  <si>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</si>
  <si>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</si>
  <si>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</si>
  <si>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</si>
  <si>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</si>
  <si>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</si>
  <si>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</si>
  <si>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</si>
  <si>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</si>
  <si>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</si>
  <si>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</si>
  <si>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</si>
  <si>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</si>
  <si>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</si>
  <si>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</si>
  <si>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</si>
  <si>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</si>
  <si>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</si>
  <si>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</si>
  <si>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</si>
  <si>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</si>
  <si>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</si>
  <si>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</si>
  <si>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</si>
  <si>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</si>
  <si>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</si>
  <si>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</si>
  <si>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</si>
  <si>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</si>
  <si>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</si>
  <si>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</si>
  <si>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</si>
  <si>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</si>
  <si>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</si>
  <si>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</si>
  <si>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</si>
  <si>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</si>
  <si>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</si>
  <si>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</si>
  <si>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</si>
  <si>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</si>
  <si>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</si>
  <si>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</si>
  <si>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</si>
  <si>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</si>
  <si>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</si>
  <si>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</si>
  <si>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</si>
  <si>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</si>
  <si>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</si>
  <si>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</si>
  <si>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</si>
  <si>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</si>
  <si>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</si>
  <si>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</si>
  <si>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</si>
  <si>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</si>
  <si>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</si>
  <si>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</si>
  <si>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</si>
  <si>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</si>
  <si>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</si>
  <si>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</si>
  <si>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</si>
  <si>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</si>
  <si>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</si>
  <si>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</si>
  <si>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</si>
  <si>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</si>
  <si>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</si>
  <si>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</si>
  <si>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</si>
  <si>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</si>
  <si>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</si>
  <si>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</si>
  <si>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</si>
  <si>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</si>
  <si>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</si>
  <si>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</si>
  <si>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</si>
  <si>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</si>
  <si>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</si>
  <si>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</si>
  <si>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</si>
  <si>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</si>
  <si>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</si>
  <si>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</si>
  <si>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</si>
  <si>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</si>
  <si>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</si>
  <si>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</si>
  <si>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</si>
  <si>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</si>
  <si>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</si>
  <si>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</si>
  <si>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</si>
  <si>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</si>
  <si>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</si>
  <si>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</si>
  <si>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</si>
  <si>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</si>
  <si>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</si>
  <si>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</si>
  <si>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</si>
  <si>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</si>
  <si>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</si>
  <si>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</si>
  <si>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</si>
  <si>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</si>
  <si>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</si>
  <si>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</si>
  <si>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</si>
  <si>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</si>
  <si>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</si>
  <si>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</si>
  <si>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</si>
  <si>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</si>
  <si>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</si>
  <si>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</si>
  <si>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</si>
  <si>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</si>
  <si>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</si>
  <si>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</si>
  <si>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</si>
  <si>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</si>
  <si>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</si>
  <si>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</si>
  <si>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</si>
  <si>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</si>
  <si>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</si>
  <si>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</si>
  <si>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</si>
  <si>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</si>
  <si>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</si>
  <si>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</si>
  <si>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</si>
  <si>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</si>
  <si>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</si>
  <si>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</si>
  <si>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</si>
  <si>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</si>
  <si>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</si>
  <si>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</si>
  <si>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</si>
  <si>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</si>
  <si>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</si>
  <si>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</si>
  <si>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</si>
  <si>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</si>
  <si>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</si>
  <si>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</si>
  <si>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</si>
  <si>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</si>
  <si>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</si>
  <si>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</si>
  <si>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</si>
  <si>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</si>
  <si>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</si>
  <si>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</si>
  <si>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</si>
  <si>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</si>
  <si>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</si>
  <si>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</si>
  <si>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</si>
  <si>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</si>
  <si>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</si>
  <si>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</si>
  <si>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</si>
  <si>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</si>
  <si>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</si>
  <si>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</si>
  <si>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</si>
  <si>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</si>
  <si>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</si>
  <si>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</si>
  <si>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</si>
  <si>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</si>
  <si>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</si>
  <si>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</si>
  <si>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</si>
  <si>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</si>
  <si>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</si>
  <si>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</si>
  <si>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</si>
  <si>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</si>
  <si>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</si>
  <si>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</si>
  <si>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</si>
  <si>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</si>
  <si>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</si>
  <si>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</si>
  <si>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</si>
  <si>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</si>
  <si>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</si>
  <si>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</si>
  <si>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</si>
  <si>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</si>
  <si>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</si>
  <si>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</si>
  <si>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</si>
  <si>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</si>
  <si>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</si>
  <si>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</si>
  <si>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</si>
  <si>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</si>
  <si>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</si>
  <si>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</si>
  <si>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</si>
  <si>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</si>
  <si>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</si>
  <si>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</si>
  <si>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</si>
  <si>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</si>
  <si>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</si>
  <si>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</si>
  <si>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</si>
  <si>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</si>
  <si>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</si>
  <si>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</si>
  <si>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</si>
  <si>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</si>
  <si>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</si>
  <si>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</si>
  <si>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</si>
  <si>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</si>
  <si>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</si>
  <si>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</si>
  <si>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</si>
  <si>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</si>
  <si>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</si>
  <si>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</si>
  <si>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</si>
  <si>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</si>
  <si>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</si>
  <si>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</si>
  <si>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</si>
  <si>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</si>
  <si>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</si>
  <si>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</si>
  <si>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</si>
  <si>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</si>
  <si>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</si>
  <si>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</si>
  <si>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</si>
  <si>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</si>
  <si>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</si>
  <si>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</si>
  <si>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</si>
  <si>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</si>
  <si>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</si>
  <si>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</si>
  <si>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</si>
  <si>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</si>
  <si>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</si>
  <si>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</si>
  <si>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</si>
  <si>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</si>
  <si>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</si>
  <si>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</si>
  <si>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</si>
  <si>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</si>
  <si>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</si>
  <si>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</si>
  <si>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</si>
  <si>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</si>
  <si>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</si>
  <si>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</si>
  <si>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</si>
  <si>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</si>
  <si>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</si>
  <si>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</si>
  <si>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</si>
  <si>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</si>
  <si>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</si>
  <si>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</si>
  <si>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</si>
  <si>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</si>
  <si>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</si>
  <si>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</si>
  <si>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</si>
  <si>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</si>
  <si>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</si>
  <si>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</si>
  <si>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</si>
  <si>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</si>
  <si>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</si>
  <si>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</si>
  <si>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</si>
  <si>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</si>
  <si>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</si>
  <si>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</si>
  <si>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</si>
  <si>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</si>
  <si>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</si>
  <si>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</si>
  <si>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</si>
  <si>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</si>
  <si>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</si>
  <si>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</si>
  <si>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</si>
  <si>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</si>
  <si>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</si>
  <si>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</si>
  <si>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</si>
  <si>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</si>
  <si>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</si>
  <si>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</si>
  <si>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</si>
  <si>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</si>
  <si>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</si>
  <si>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</si>
  <si>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</si>
  <si>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</si>
  <si>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</si>
  <si>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</si>
  <si>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</si>
  <si>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</si>
  <si>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</si>
  <si>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</si>
  <si>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</si>
  <si>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</si>
  <si>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</si>
  <si>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</si>
  <si>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</si>
  <si>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</si>
  <si>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</si>
  <si>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</si>
  <si>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</si>
  <si>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</si>
  <si>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</si>
  <si>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</si>
  <si>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</si>
  <si>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</si>
  <si>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</si>
  <si>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</si>
  <si>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</si>
  <si>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</si>
  <si>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</si>
  <si>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</si>
  <si>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</si>
  <si>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</si>
  <si>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</si>
  <si>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</si>
  <si>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</si>
  <si>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</si>
  <si>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</si>
  <si>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</si>
  <si>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</si>
  <si>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</si>
  <si>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</si>
  <si>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</si>
  <si>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</si>
  <si>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</si>
  <si>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</si>
  <si>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</si>
  <si>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</si>
  <si>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</si>
  <si>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</si>
  <si>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</si>
  <si>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</si>
  <si>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</si>
  <si>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</si>
  <si>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</si>
  <si>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</si>
  <si>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</si>
  <si>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</si>
  <si>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</si>
  <si>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</si>
  <si>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</si>
  <si>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</si>
  <si>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</si>
  <si>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</si>
  <si>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</si>
  <si>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</si>
  <si>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</si>
  <si>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</si>
  <si>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</si>
  <si>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</si>
  <si>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</si>
  <si>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</si>
  <si>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</si>
  <si>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</si>
  <si>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</si>
  <si>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</si>
  <si>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</si>
  <si>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</si>
  <si>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</si>
  <si>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</si>
  <si>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</si>
  <si>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</si>
  <si>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</si>
  <si>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</si>
  <si>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</si>
  <si>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</si>
  <si>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</si>
  <si>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</si>
  <si>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</si>
  <si>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</si>
  <si>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</si>
  <si>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</si>
  <si>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</si>
  <si>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</si>
  <si>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</si>
  <si>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</si>
  <si>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</si>
  <si>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</si>
  <si>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</si>
  <si>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</si>
  <si>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</si>
  <si>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</si>
  <si>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</si>
  <si>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</si>
  <si>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</si>
  <si>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</si>
  <si>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</si>
  <si>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</si>
  <si>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</si>
  <si>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</si>
  <si>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</si>
  <si>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</si>
  <si>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</si>
  <si>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</si>
  <si>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</si>
  <si>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</si>
  <si>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</si>
  <si>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</si>
  <si>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</si>
  <si>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</si>
  <si>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</si>
  <si>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</si>
  <si>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</si>
  <si>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</si>
  <si>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</si>
  <si>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</si>
  <si>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</si>
  <si>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</si>
  <si>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</si>
  <si>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</si>
  <si>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</si>
  <si>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</si>
  <si>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</si>
  <si>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</si>
  <si>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</si>
  <si>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</si>
  <si>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</si>
  <si>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</si>
  <si>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</si>
  <si>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</si>
  <si>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</si>
  <si>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</si>
  <si>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</si>
  <si>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</si>
  <si>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</si>
  <si>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</si>
  <si>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</si>
  <si>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</si>
  <si>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</si>
  <si>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</si>
  <si>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</si>
  <si>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</si>
  <si>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</si>
  <si>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</si>
  <si>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</si>
  <si>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</si>
  <si>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</si>
  <si>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</si>
  <si>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</si>
  <si>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</si>
  <si>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</si>
  <si>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</si>
  <si>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</si>
  <si>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</si>
  <si>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</si>
  <si>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</si>
  <si>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</si>
  <si>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</si>
  <si>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</si>
  <si>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</si>
  <si>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</si>
  <si>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</si>
  <si>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</si>
  <si>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</si>
  <si>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</si>
  <si>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</si>
  <si>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</si>
  <si>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</si>
  <si>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</si>
  <si>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</si>
  <si>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</si>
  <si>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</si>
  <si>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</si>
  <si>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</si>
  <si>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</si>
  <si>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</si>
  <si>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</si>
  <si>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</si>
  <si>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</si>
  <si>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</si>
  <si>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</si>
  <si>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</si>
  <si>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</si>
  <si>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</si>
  <si>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</si>
  <si>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</si>
  <si>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</si>
  <si>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</si>
  <si>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</si>
  <si>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</si>
  <si>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</si>
  <si>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</si>
  <si>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</si>
  <si>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</si>
  <si>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</si>
  <si>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</si>
  <si>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</si>
  <si>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</si>
  <si>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</si>
  <si>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</si>
  <si>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</si>
  <si>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</si>
  <si>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</si>
  <si>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</si>
  <si>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</si>
  <si>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</si>
  <si>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</si>
  <si>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</si>
  <si>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</si>
  <si>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</si>
  <si>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</si>
  <si>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</si>
  <si>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</si>
  <si>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</si>
  <si>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</si>
  <si>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</si>
  <si>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</si>
  <si>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</si>
  <si>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</si>
  <si>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</si>
  <si>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</si>
  <si>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</si>
  <si>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</si>
  <si>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</si>
  <si>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</si>
  <si>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</si>
  <si>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</si>
  <si>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</si>
  <si>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</si>
  <si>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</si>
  <si>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</si>
  <si>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</si>
  <si>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</si>
  <si>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</si>
  <si>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</si>
  <si>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</si>
  <si>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</si>
  <si>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</si>
  <si>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</si>
  <si>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</si>
  <si>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</si>
  <si>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</si>
  <si>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</si>
  <si>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</si>
  <si>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</si>
  <si>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</si>
  <si>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</si>
  <si>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</si>
  <si>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</si>
  <si>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</si>
  <si>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</si>
  <si>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</si>
  <si>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</si>
  <si>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</si>
  <si>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</si>
  <si>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</si>
  <si>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</si>
  <si>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</si>
  <si>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</si>
  <si>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</si>
  <si>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</si>
  <si>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</si>
  <si>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</si>
  <si>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</si>
  <si>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</si>
  <si>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</si>
  <si>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</si>
  <si>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</si>
  <si>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</si>
  <si>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</si>
  <si>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</si>
  <si>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</si>
  <si>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</si>
  <si>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</si>
  <si>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</si>
  <si>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</si>
  <si>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</si>
  <si>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</si>
  <si>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</si>
  <si>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</si>
  <si>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</si>
  <si>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</si>
  <si>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</si>
  <si>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</si>
  <si>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</si>
  <si>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</si>
  <si>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</si>
  <si>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</si>
  <si>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</si>
  <si>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</si>
  <si>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</si>
  <si>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</si>
  <si>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</si>
  <si>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</si>
  <si>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</si>
  <si>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</si>
  <si>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</si>
  <si>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</si>
  <si>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</si>
  <si>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</si>
  <si>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</si>
  <si>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</si>
  <si>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</si>
  <si>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</si>
  <si>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</si>
  <si>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</si>
  <si>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</si>
  <si>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</si>
  <si>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</si>
  <si>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</si>
  <si>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</si>
  <si>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</si>
  <si>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</si>
  <si>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</si>
  <si>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</si>
  <si>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</si>
  <si>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</si>
  <si>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</si>
  <si>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</si>
  <si>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</si>
  <si>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</si>
  <si>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</si>
  <si>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</si>
  <si>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</si>
  <si>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</si>
  <si>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</si>
  <si>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</si>
  <si>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</si>
  <si>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</si>
  <si>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</si>
  <si>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</si>
  <si>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</si>
  <si>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</si>
  <si>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</si>
  <si>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</si>
  <si>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</si>
  <si>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</si>
  <si>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</si>
  <si>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</si>
  <si>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</si>
  <si>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</si>
  <si>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</si>
  <si>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</si>
  <si>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</si>
  <si>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</si>
  <si>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</si>
  <si>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</si>
  <si>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</si>
  <si>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</si>
  <si>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</si>
  <si>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</si>
  <si>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</si>
  <si>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</si>
  <si>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</si>
  <si>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</si>
  <si>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</si>
  <si>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</si>
  <si>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</si>
  <si>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</si>
  <si>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</si>
  <si>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</si>
  <si>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</si>
  <si>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</si>
  <si>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</si>
  <si>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</si>
  <si>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</si>
  <si>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</si>
  <si>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</si>
  <si>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</si>
  <si>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</si>
  <si>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</si>
  <si>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</si>
  <si>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</si>
  <si>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</si>
  <si>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</si>
  <si>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</si>
  <si>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</si>
  <si>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</si>
  <si>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</si>
  <si>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</si>
  <si>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</si>
  <si>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</si>
  <si>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</si>
  <si>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</si>
  <si>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</si>
  <si>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</si>
  <si>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</si>
  <si>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</si>
  <si>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</si>
  <si>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</si>
  <si>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</si>
  <si>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</si>
  <si>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</si>
  <si>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</si>
  <si>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</si>
  <si>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</si>
  <si>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</si>
  <si>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</si>
  <si>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</si>
  <si>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</si>
  <si>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</si>
  <si>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</si>
  <si>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</si>
  <si>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</si>
  <si>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</si>
  <si>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</si>
  <si>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</si>
  <si>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</si>
  <si>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</si>
  <si>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</si>
  <si>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</si>
  <si>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</si>
  <si>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</si>
  <si>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</si>
  <si>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</si>
  <si>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</si>
  <si>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</si>
  <si>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</si>
  <si>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</si>
  <si>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</si>
  <si>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</si>
  <si>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</si>
  <si>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</si>
  <si>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</si>
  <si>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</si>
  <si>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</si>
  <si>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</si>
  <si>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</si>
  <si>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</si>
  <si>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</si>
  <si>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</si>
  <si>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</si>
  <si>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</si>
  <si>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</si>
  <si>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</si>
  <si>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</si>
  <si>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</si>
  <si>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</si>
  <si>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</si>
  <si>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</si>
  <si>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</si>
  <si>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</si>
  <si>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</si>
  <si>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</si>
  <si>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</si>
  <si>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</si>
  <si>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</si>
  <si>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</si>
  <si>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</si>
  <si>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</si>
  <si>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</si>
  <si>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</si>
  <si>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</si>
  <si>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</si>
  <si>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</si>
  <si>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</si>
  <si>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</si>
  <si>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</si>
  <si>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</si>
  <si>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</si>
  <si>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</si>
  <si>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</si>
  <si>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</si>
  <si>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</si>
  <si>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</si>
  <si>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</si>
  <si>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</si>
  <si>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</si>
  <si>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</si>
  <si>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</si>
  <si>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</si>
  <si>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</si>
  <si>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</si>
  <si>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</si>
  <si>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</si>
  <si>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</si>
  <si>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</si>
  <si>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</si>
  <si>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</si>
  <si>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</si>
  <si>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</si>
  <si>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</si>
  <si>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</si>
  <si>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</si>
  <si>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</si>
  <si>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</si>
  <si>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</si>
  <si>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</si>
  <si>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</si>
  <si>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</si>
  <si>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</si>
  <si>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</si>
  <si>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</si>
  <si>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</si>
  <si>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</si>
  <si>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</si>
  <si>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</si>
  <si>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</si>
  <si>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</si>
  <si>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</si>
  <si>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</si>
  <si>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</si>
  <si>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</si>
  <si>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</si>
  <si>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</si>
  <si>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</si>
  <si>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</si>
  <si>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</si>
  <si>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</si>
  <si>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</si>
  <si>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</si>
  <si>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</si>
  <si>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</si>
  <si>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</si>
  <si>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</si>
  <si>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</si>
  <si>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</si>
  <si>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</si>
  <si>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</si>
  <si>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</si>
  <si>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</si>
  <si>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</si>
  <si>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</si>
  <si>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</si>
  <si>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</si>
  <si>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</si>
  <si>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</si>
  <si>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</si>
  <si>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</si>
  <si>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</si>
  <si>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</si>
  <si>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</si>
  <si>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</si>
  <si>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</si>
  <si>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</si>
  <si>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</si>
  <si>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</si>
  <si>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</si>
  <si>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</si>
  <si>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</si>
  <si>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</si>
  <si>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</si>
  <si>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</si>
  <si>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</si>
  <si>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</si>
  <si>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</si>
  <si>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</si>
  <si>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</si>
  <si>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</si>
  <si>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</si>
  <si>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</si>
  <si>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</si>
  <si>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</si>
  <si>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</si>
  <si>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</si>
  <si>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</si>
  <si>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</si>
  <si>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</si>
  <si>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</si>
  <si>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</si>
  <si>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</si>
  <si>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</si>
  <si>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</si>
  <si>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</si>
  <si>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</si>
  <si>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</si>
  <si>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</si>
  <si>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</si>
  <si>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</si>
  <si>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</si>
  <si>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</si>
  <si>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</si>
  <si>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</si>
  <si>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</si>
  <si>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</si>
  <si>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</si>
  <si>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</si>
  <si>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</si>
  <si>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</si>
  <si>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</si>
  <si>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</si>
  <si>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</si>
  <si>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</si>
  <si>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</si>
  <si>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</si>
  <si>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</si>
  <si>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</si>
  <si>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</si>
  <si>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</si>
  <si>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</si>
  <si>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</si>
  <si>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</si>
  <si>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</si>
  <si>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</si>
  <si>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</si>
  <si>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</si>
  <si>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</si>
  <si>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</si>
  <si>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</si>
  <si>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</si>
  <si>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</si>
  <si>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</si>
  <si>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</si>
  <si>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</si>
  <si>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</si>
  <si>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</si>
  <si>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</si>
  <si>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</si>
  <si>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</si>
  <si>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</si>
  <si>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</si>
  <si>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</si>
  <si>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</si>
  <si>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</si>
  <si>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</si>
  <si>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</si>
  <si>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</si>
  <si>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</si>
  <si>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</si>
  <si>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</si>
  <si>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</si>
  <si>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</si>
  <si>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</si>
  <si>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</si>
  <si>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</si>
  <si>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</si>
  <si>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</si>
  <si>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</si>
  <si>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</si>
  <si>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</si>
  <si>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</si>
  <si>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</si>
  <si>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</si>
  <si>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</si>
  <si>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</si>
  <si>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</si>
  <si>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</si>
  <si>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</si>
  <si>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</si>
  <si>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</si>
  <si>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</si>
  <si>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</si>
  <si>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</si>
  <si>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</si>
  <si>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</si>
  <si>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</si>
  <si>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</si>
  <si>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</si>
  <si>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</si>
  <si>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</si>
  <si>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</si>
  <si>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</si>
  <si>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</si>
  <si>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</si>
  <si>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</si>
  <si>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</si>
  <si>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</si>
  <si>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</si>
  <si>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</si>
  <si>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</si>
  <si>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</si>
  <si>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</si>
  <si>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</si>
  <si>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</si>
  <si>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</si>
  <si>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</si>
  <si>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</si>
  <si>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</si>
  <si>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</si>
  <si>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</si>
  <si>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</si>
  <si>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</si>
  <si>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</si>
  <si>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</si>
  <si>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</si>
  <si>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</si>
  <si>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</si>
  <si>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</si>
  <si>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</si>
  <si>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</si>
  <si>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</si>
  <si>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</si>
  <si>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</si>
  <si>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</si>
  <si>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</si>
  <si>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</si>
  <si>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</si>
  <si>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</si>
  <si>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</si>
  <si>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</si>
  <si>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</si>
  <si>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</si>
  <si>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</si>
  <si>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</si>
  <si>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</si>
  <si>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</si>
  <si>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</si>
  <si>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</si>
  <si>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</si>
  <si>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</si>
  <si>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</si>
  <si>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</si>
  <si>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</si>
  <si>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</si>
  <si>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</si>
  <si>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</si>
  <si>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</si>
  <si>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</si>
  <si>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</si>
  <si>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</si>
  <si>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</si>
  <si>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</si>
  <si>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</si>
  <si>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</si>
  <si>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</si>
  <si>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</si>
  <si>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</si>
  <si>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</si>
  <si>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</si>
  <si>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</si>
  <si>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</si>
  <si>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</si>
  <si>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</si>
  <si>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</si>
  <si>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</si>
  <si>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</si>
  <si>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</si>
  <si>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</si>
  <si>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</si>
  <si>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</si>
  <si>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</si>
  <si>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</si>
  <si>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</si>
  <si>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</si>
  <si>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</si>
  <si>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</si>
  <si>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</si>
  <si>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</si>
  <si>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</si>
  <si>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</si>
  <si>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</si>
  <si>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</si>
  <si>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</si>
  <si>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</si>
  <si>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</si>
  <si>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</si>
  <si>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</si>
  <si>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</si>
  <si>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</si>
  <si>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</si>
  <si>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</si>
  <si>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</si>
  <si>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</si>
  <si>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</si>
  <si>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</si>
  <si>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</si>
  <si>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</si>
  <si>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</si>
  <si>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</si>
  <si>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</si>
  <si>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</si>
  <si>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</si>
  <si>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</si>
  <si>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</si>
  <si>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</si>
  <si>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</si>
  <si>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</si>
  <si>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</si>
  <si>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</si>
  <si>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</si>
  <si>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</si>
  <si>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</si>
  <si>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</si>
  <si>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</si>
  <si>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</si>
  <si>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</si>
  <si>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</si>
  <si>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</si>
  <si>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</si>
  <si>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</si>
  <si>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</si>
  <si>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</si>
  <si>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</si>
  <si>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</si>
  <si>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</si>
  <si>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</si>
  <si>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</si>
  <si>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</si>
  <si>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</si>
  <si>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</si>
  <si>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</si>
  <si>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</si>
  <si>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</si>
  <si>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</si>
  <si>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</si>
  <si>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</si>
  <si>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</si>
  <si>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</si>
  <si>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</si>
  <si>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</si>
  <si>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</si>
  <si>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</si>
  <si>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</si>
  <si>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</si>
  <si>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</si>
  <si>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</si>
  <si>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</si>
  <si>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</si>
  <si>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</si>
  <si>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</si>
  <si>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</si>
  <si>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</si>
  <si>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</si>
  <si>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</si>
  <si>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</si>
  <si>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</si>
  <si>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</si>
  <si>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</si>
  <si>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</si>
  <si>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</si>
  <si>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</si>
  <si>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</si>
  <si>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</si>
  <si>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</si>
  <si>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</si>
  <si>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</si>
  <si>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</si>
  <si>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</si>
  <si>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</si>
  <si>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</si>
  <si>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</si>
  <si>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</si>
  <si>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</si>
  <si>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</si>
  <si>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</si>
  <si>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</si>
  <si>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</si>
  <si>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</si>
  <si>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</si>
  <si>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</si>
  <si>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</si>
  <si>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</si>
  <si>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</si>
  <si>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</si>
  <si>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</si>
  <si>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</si>
  <si>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</si>
  <si>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</si>
  <si>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</si>
  <si>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</si>
  <si>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</si>
  <si>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</si>
  <si>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</si>
  <si>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</si>
  <si>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</si>
  <si>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</si>
  <si>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</si>
  <si>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</si>
  <si>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</si>
  <si>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</si>
  <si>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</si>
  <si>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</si>
  <si>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</si>
  <si>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</si>
  <si>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</si>
  <si>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</si>
  <si>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</si>
  <si>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</si>
  <si>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</si>
  <si>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</si>
  <si>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</si>
  <si>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</si>
  <si>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</si>
  <si>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</si>
  <si>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</si>
  <si>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</si>
  <si>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</si>
  <si>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</si>
  <si>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</si>
  <si>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</si>
  <si>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</si>
  <si>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</si>
  <si>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</si>
  <si>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</si>
  <si>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</si>
  <si>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</si>
  <si>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</si>
  <si>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</si>
  <si>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</si>
  <si>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</si>
  <si>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</si>
  <si>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</si>
  <si>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</si>
  <si>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</si>
  <si>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</si>
  <si>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</si>
  <si>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</si>
  <si>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</si>
  <si>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</si>
  <si>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</si>
  <si>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</si>
  <si>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</si>
  <si>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</si>
  <si>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</si>
  <si>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</si>
  <si>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</si>
  <si>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</si>
  <si>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</si>
  <si>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</si>
  <si>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</si>
  <si>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</si>
  <si>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</si>
  <si>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</si>
  <si>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</si>
  <si>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</si>
  <si>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</si>
  <si>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</si>
  <si>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</si>
  <si>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</si>
  <si>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</si>
  <si>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</si>
  <si>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</si>
  <si>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</si>
  <si>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</si>
  <si>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</si>
  <si>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</si>
  <si>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</si>
  <si>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</si>
  <si>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</si>
  <si>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</si>
  <si>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</si>
  <si>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</si>
  <si>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</si>
  <si>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</si>
  <si>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</si>
  <si>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</si>
  <si>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</si>
  <si>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</si>
  <si>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</si>
  <si>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</si>
  <si>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</si>
  <si>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</si>
  <si>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</si>
  <si>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</si>
  <si>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</si>
  <si>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</si>
  <si>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</si>
  <si>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</si>
  <si>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</si>
  <si>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</si>
  <si>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</si>
  <si>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</si>
  <si>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</si>
  <si>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</si>
  <si>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</si>
  <si>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</si>
  <si>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</si>
  <si>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</si>
  <si>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</si>
  <si>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</si>
  <si>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</si>
  <si>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</si>
  <si>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</si>
  <si>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</si>
  <si>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</si>
  <si>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</si>
  <si>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</si>
  <si>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</si>
  <si>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</si>
  <si>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</si>
  <si>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</si>
  <si>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</si>
  <si>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</si>
  <si>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</si>
  <si>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</si>
  <si>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</si>
  <si>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</si>
  <si>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</si>
  <si>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</si>
  <si>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</si>
  <si>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</si>
  <si>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</si>
  <si>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</si>
  <si>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</si>
  <si>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</si>
  <si>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</si>
  <si>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</si>
  <si>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</si>
  <si>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</si>
  <si>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</si>
  <si>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</si>
  <si>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</si>
  <si>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</si>
  <si>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</si>
  <si>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</si>
  <si>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</si>
  <si>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</si>
  <si>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</si>
  <si>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</si>
  <si>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</si>
  <si>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</si>
  <si>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</si>
  <si>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</si>
  <si>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</si>
  <si>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</si>
  <si>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</si>
  <si>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</si>
  <si>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</si>
  <si>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</si>
  <si>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</si>
  <si>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</si>
  <si>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</si>
  <si>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</si>
  <si>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</si>
  <si>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</si>
  <si>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</si>
  <si>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</si>
  <si>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</si>
  <si>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</si>
  <si>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</si>
  <si>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</si>
  <si>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</si>
  <si>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</si>
  <si>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</si>
  <si>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</si>
  <si>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</si>
  <si>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</si>
  <si>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</si>
  <si>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</si>
  <si>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</si>
  <si>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</si>
  <si>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</si>
  <si>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</si>
  <si>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</si>
  <si>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</si>
  <si>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</si>
  <si>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</si>
  <si>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</si>
  <si>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</si>
  <si>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</si>
  <si>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</si>
  <si>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</si>
  <si>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</si>
  <si>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</si>
  <si>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</si>
  <si>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</si>
  <si>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</si>
  <si>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</si>
  <si>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</si>
  <si>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</si>
  <si>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</si>
  <si>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</si>
  <si>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</si>
  <si>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</si>
  <si>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</si>
  <si>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</si>
  <si>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</si>
  <si>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</si>
  <si>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</si>
  <si>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</si>
  <si>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</si>
  <si>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</si>
  <si>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</si>
  <si>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</si>
  <si>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</si>
  <si>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</si>
  <si>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</si>
  <si>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</si>
  <si>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</si>
  <si>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</si>
  <si>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</si>
  <si>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</si>
  <si>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</si>
  <si>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</si>
  <si>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</si>
  <si>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</si>
  <si>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</si>
  <si>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</si>
  <si>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</si>
  <si>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</si>
  <si>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</si>
  <si>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</si>
  <si>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</si>
  <si>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</si>
  <si>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</si>
  <si>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</si>
  <si>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</si>
  <si>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</si>
  <si>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</si>
  <si>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</si>
  <si>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</si>
  <si>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</si>
  <si>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</si>
  <si>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</si>
  <si>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</si>
  <si>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</si>
  <si>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</si>
  <si>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</si>
  <si>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</si>
  <si>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</si>
  <si>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</si>
  <si>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</si>
  <si>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</si>
  <si>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</si>
  <si>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</si>
  <si>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</si>
  <si>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</si>
  <si>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</si>
  <si>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</si>
  <si>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</si>
  <si>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</si>
  <si>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</si>
  <si>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</si>
  <si>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</si>
  <si>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</si>
  <si>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</si>
  <si>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</si>
  <si>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</si>
  <si>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</si>
  <si>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</si>
  <si>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</si>
  <si>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</si>
  <si>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</si>
  <si>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</si>
  <si>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</si>
  <si>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</si>
  <si>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</si>
  <si>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</si>
  <si>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</si>
  <si>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</si>
  <si>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</si>
  <si>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</si>
  <si>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</si>
  <si>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</si>
  <si>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</si>
  <si>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</si>
  <si>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</si>
  <si>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</si>
  <si>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</si>
  <si>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</si>
  <si>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</si>
  <si>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</si>
  <si>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</si>
  <si>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</si>
  <si>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</si>
  <si>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</si>
  <si>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</si>
  <si>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</si>
  <si>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</si>
  <si>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</si>
  <si>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</si>
  <si>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</si>
  <si>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</si>
  <si>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</si>
  <si>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</si>
  <si>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</si>
  <si>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</si>
  <si>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</si>
  <si>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</si>
  <si>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</si>
  <si>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</si>
  <si>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</si>
  <si>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</si>
  <si>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</si>
  <si>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</si>
  <si>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</si>
  <si>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</si>
  <si>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</si>
  <si>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</si>
  <si>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</si>
  <si>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</si>
  <si>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</si>
  <si>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</si>
  <si>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</si>
  <si>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</si>
  <si>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</si>
  <si>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</si>
  <si>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</si>
  <si>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</si>
  <si>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</si>
  <si>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</si>
  <si>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</si>
  <si>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</si>
  <si>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</si>
  <si>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</si>
  <si>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</si>
  <si>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</si>
  <si>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</si>
  <si>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</si>
  <si>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</si>
  <si>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</si>
  <si>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</si>
  <si>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</si>
  <si>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</si>
  <si>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</si>
  <si>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</si>
  <si>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</si>
  <si>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</si>
  <si>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</si>
  <si>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</si>
  <si>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</si>
  <si>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</si>
  <si>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</si>
  <si>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</si>
  <si>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</si>
  <si>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</si>
  <si>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</si>
  <si>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</si>
  <si>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</si>
  <si>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</si>
  <si>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</si>
  <si>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</si>
  <si>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</si>
  <si>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</si>
  <si>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</si>
  <si>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</si>
  <si>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</si>
  <si>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</si>
  <si>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</si>
  <si>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</si>
  <si>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</si>
  <si>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</si>
  <si>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</si>
  <si>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</si>
  <si>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</si>
  <si>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</si>
  <si>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</si>
  <si>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</si>
  <si>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</si>
  <si>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</si>
  <si>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</si>
  <si>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</si>
  <si>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</si>
  <si>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</si>
  <si>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</si>
  <si>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</si>
  <si>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</si>
  <si>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</si>
  <si>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</si>
  <si>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</si>
  <si>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</si>
  <si>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</si>
  <si>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</si>
  <si>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</si>
  <si>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</si>
  <si>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</si>
  <si>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</si>
  <si>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</si>
  <si>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</si>
  <si>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</si>
  <si>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</si>
  <si>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</si>
  <si>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</si>
  <si>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</si>
  <si>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</si>
  <si>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</si>
  <si>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</si>
  <si>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</si>
  <si>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</si>
  <si>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</si>
  <si>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</si>
  <si>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</si>
  <si>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</si>
  <si>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</si>
  <si>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</si>
  <si>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</si>
  <si>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</si>
  <si>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</si>
  <si>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</si>
  <si>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</si>
  <si>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</si>
  <si>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</si>
  <si>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</si>
  <si>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</si>
  <si>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</si>
  <si>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</si>
  <si>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</si>
  <si>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</si>
  <si>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</si>
  <si>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</si>
  <si>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</si>
  <si>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</si>
  <si>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</si>
  <si>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</si>
  <si>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</si>
  <si>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</si>
  <si>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</si>
  <si>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</si>
  <si>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</si>
  <si>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</si>
  <si>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</si>
  <si>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</si>
  <si>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</si>
  <si>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</si>
  <si>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</si>
  <si>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</si>
  <si>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</si>
  <si>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</si>
  <si>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</si>
  <si>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</si>
  <si>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</si>
  <si>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</si>
  <si>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</si>
  <si>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</si>
  <si>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</si>
  <si>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</si>
  <si>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</si>
  <si>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</si>
  <si>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</si>
  <si>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</si>
  <si>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</si>
  <si>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</si>
  <si>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</si>
  <si>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</si>
  <si>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</si>
  <si>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</si>
  <si>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</si>
  <si>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</si>
  <si>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</si>
  <si>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</si>
  <si>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</si>
  <si>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</si>
  <si>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</si>
  <si>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</si>
  <si>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</si>
  <si>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</si>
  <si>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</si>
  <si>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</si>
  <si>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</si>
  <si>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</si>
  <si>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</si>
  <si>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</si>
  <si>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</si>
  <si>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</si>
  <si>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</si>
  <si>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</si>
  <si>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</si>
  <si>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</si>
  <si>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</si>
  <si>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</si>
  <si>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</si>
  <si>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</si>
  <si>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</si>
  <si>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</si>
  <si>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</si>
  <si>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</si>
  <si>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</si>
  <si>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</si>
  <si>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</si>
  <si>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</si>
  <si>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</si>
  <si>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</si>
  <si>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</si>
  <si>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</si>
  <si>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</si>
  <si>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</si>
  <si>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</si>
  <si>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</si>
  <si>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</si>
  <si>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</si>
  <si>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</si>
  <si>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</si>
  <si>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</si>
  <si>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</si>
  <si>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</si>
  <si>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</si>
  <si>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</si>
  <si>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</si>
  <si>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</si>
  <si>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</si>
  <si>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</si>
  <si>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</si>
  <si>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</si>
  <si>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</si>
  <si>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</si>
  <si>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</si>
  <si>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</si>
  <si>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</si>
  <si>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</si>
  <si>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</si>
  <si>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</si>
  <si>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</si>
  <si>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</si>
  <si>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</si>
  <si>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</si>
  <si>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</si>
  <si>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</si>
  <si>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</si>
  <si>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</si>
  <si>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</si>
  <si>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</si>
  <si>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</si>
  <si>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</si>
  <si>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</si>
  <si>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</si>
  <si>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</si>
  <si>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</si>
  <si>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</si>
  <si>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</si>
  <si>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</si>
  <si>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</si>
  <si>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</si>
  <si>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</si>
  <si>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</si>
  <si>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</si>
  <si>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</si>
  <si>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</si>
  <si>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</si>
  <si>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</si>
  <si>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</si>
  <si>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</si>
  <si>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</si>
  <si>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</si>
  <si>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</si>
  <si>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</si>
  <si>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</si>
  <si>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</si>
  <si>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</si>
  <si>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</si>
  <si>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</si>
  <si>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</si>
  <si>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</si>
  <si>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</si>
  <si>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</si>
  <si>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</si>
  <si>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</si>
  <si>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</si>
  <si>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</si>
  <si>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</si>
  <si>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</si>
  <si>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</si>
  <si>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</si>
  <si>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</si>
  <si>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</si>
  <si>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</si>
  <si>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</si>
  <si>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</si>
  <si>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</si>
  <si>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</si>
  <si>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</si>
  <si>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</si>
  <si>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</si>
  <si>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</si>
  <si>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</si>
  <si>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</si>
  <si>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</si>
  <si>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</si>
  <si>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</si>
  <si>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</si>
  <si>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</si>
  <si>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</si>
  <si>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</si>
  <si>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</si>
  <si>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</si>
  <si>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</si>
  <si>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</si>
  <si>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</si>
  <si>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</si>
  <si>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</si>
  <si>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</si>
  <si>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</si>
  <si>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</si>
  <si>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</si>
  <si>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</si>
  <si>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</si>
  <si>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</si>
  <si>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</si>
  <si>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</si>
  <si>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</si>
  <si>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</si>
  <si>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</si>
  <si>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</si>
  <si>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</si>
  <si>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</si>
  <si>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</si>
  <si>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</si>
  <si>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</si>
  <si>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</si>
  <si>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</si>
  <si>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</si>
  <si>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</si>
  <si>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</si>
  <si>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</si>
  <si>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</si>
  <si>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</si>
  <si>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</si>
  <si>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</si>
  <si>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</si>
  <si>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</si>
  <si>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</si>
  <si>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</si>
  <si>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</si>
  <si>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</si>
  <si>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</si>
  <si>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</si>
  <si>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</si>
  <si>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</si>
  <si>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</si>
  <si>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</si>
  <si>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</si>
  <si>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</si>
  <si>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</si>
  <si>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</si>
  <si>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</si>
  <si>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</si>
  <si>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</si>
  <si>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</si>
  <si>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</si>
  <si>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</si>
  <si>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</si>
  <si>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</si>
  <si>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</si>
  <si>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</si>
  <si>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</si>
  <si>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</si>
  <si>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</si>
  <si>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</si>
  <si>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</si>
  <si>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</si>
  <si>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</si>
  <si>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</si>
  <si>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</si>
  <si>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</si>
  <si>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</si>
  <si>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</si>
  <si>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</si>
  <si>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</si>
  <si>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</si>
  <si>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</si>
  <si>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</si>
  <si>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</si>
  <si>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</si>
  <si>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</si>
  <si>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</si>
  <si>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</si>
  <si>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</si>
  <si>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</si>
  <si>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</si>
  <si>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</si>
  <si>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</si>
  <si>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</si>
  <si>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</si>
  <si>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</si>
  <si>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</si>
  <si>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</si>
  <si>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</si>
  <si>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</si>
  <si>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</si>
  <si>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</si>
  <si>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</si>
  <si>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</si>
  <si>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</si>
  <si>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</si>
  <si>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</si>
  <si>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</si>
  <si>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</si>
  <si>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</si>
  <si>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</si>
  <si>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</si>
  <si>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</si>
  <si>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</si>
  <si>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</si>
  <si>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</si>
  <si>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</si>
  <si>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</si>
  <si>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</si>
  <si>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</si>
  <si>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</si>
  <si>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</si>
  <si>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</si>
  <si>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</si>
  <si>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</si>
  <si>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</si>
  <si>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</si>
  <si>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</si>
  <si>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</si>
  <si>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</si>
  <si>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</si>
  <si>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</si>
  <si>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</si>
  <si>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</si>
  <si>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</si>
  <si>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</si>
  <si>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</si>
  <si>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</si>
  <si>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</si>
  <si>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</si>
  <si>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</si>
  <si>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</si>
  <si>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</si>
  <si>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</si>
  <si>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</si>
  <si>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</si>
  <si>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</si>
  <si>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</si>
  <si>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</si>
  <si>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</si>
  <si>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</si>
  <si>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</si>
  <si>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</si>
  <si>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</si>
  <si>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</si>
  <si>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</si>
  <si>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</si>
  <si>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</si>
  <si>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</si>
  <si>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</si>
  <si>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</si>
  <si>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</si>
  <si>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</si>
  <si>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</si>
  <si>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</si>
  <si>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</si>
  <si>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</si>
  <si>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</si>
  <si>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</si>
  <si>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</si>
  <si>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</si>
  <si>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</si>
  <si>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</si>
  <si>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</si>
  <si>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</si>
  <si>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</si>
  <si>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</si>
  <si>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</si>
  <si>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</si>
  <si>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</si>
  <si>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</si>
  <si>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</si>
  <si>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</si>
  <si>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</si>
  <si>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</si>
  <si>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</si>
  <si>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</si>
  <si>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</si>
  <si>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</si>
  <si>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</si>
  <si>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</si>
  <si>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</si>
  <si>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</si>
  <si>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</si>
  <si>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</si>
  <si>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</si>
  <si>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</si>
  <si>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</si>
  <si>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</si>
  <si>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</si>
  <si>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</si>
  <si>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</si>
  <si>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</si>
  <si>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</si>
  <si>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</si>
  <si>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</si>
  <si>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</si>
  <si>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</si>
  <si>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</si>
  <si>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</si>
  <si>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</si>
  <si>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</si>
  <si>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</si>
  <si>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</si>
  <si>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</si>
  <si>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</si>
  <si>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</si>
  <si>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</si>
  <si>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</si>
  <si>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</si>
  <si>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</si>
  <si>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</si>
  <si>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</si>
  <si>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</si>
  <si>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</si>
  <si>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</si>
  <si>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</si>
  <si>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</si>
  <si>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</si>
  <si>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</si>
  <si>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</si>
  <si>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</si>
  <si>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</si>
  <si>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</si>
  <si>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</si>
  <si>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</si>
  <si>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</si>
  <si>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</si>
  <si>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</si>
  <si>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</si>
  <si>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</si>
  <si>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</si>
  <si>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</si>
  <si>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</si>
  <si>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</si>
  <si>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</si>
  <si>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</si>
  <si>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</si>
  <si>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</si>
  <si>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</si>
  <si>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</si>
  <si>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</si>
  <si>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</si>
  <si>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</si>
  <si>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</si>
  <si>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</si>
  <si>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</si>
  <si>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</si>
  <si>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</si>
  <si>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</si>
  <si>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</si>
  <si>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</si>
  <si>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</si>
  <si>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</si>
  <si>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</si>
  <si>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</si>
  <si>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</si>
  <si>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</si>
  <si>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</si>
  <si>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</si>
  <si>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</si>
  <si>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</si>
  <si>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</si>
  <si>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</si>
  <si>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</si>
  <si>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</si>
  <si>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</si>
  <si>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</si>
  <si>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</si>
  <si>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</si>
  <si>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</si>
  <si>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</si>
  <si>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</si>
  <si>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</si>
  <si>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</si>
  <si>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</si>
  <si>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</si>
  <si>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</si>
  <si>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</si>
  <si>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</si>
  <si>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</si>
  <si>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</si>
  <si>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</si>
  <si>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</si>
  <si>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</si>
  <si>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</si>
  <si>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</si>
  <si>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</si>
  <si>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</si>
  <si>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</si>
  <si>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</si>
  <si>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</si>
  <si>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</si>
  <si>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</si>
  <si>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</si>
  <si>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</si>
  <si>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</si>
  <si>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</si>
  <si>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</si>
  <si>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</si>
  <si>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</si>
  <si>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</si>
  <si>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</si>
  <si>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</si>
  <si>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</si>
  <si>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</si>
  <si>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</si>
  <si>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</si>
  <si>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</si>
  <si>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</si>
  <si>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</si>
  <si>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</si>
  <si>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</si>
  <si>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</si>
  <si>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</si>
  <si>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</si>
  <si>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</si>
  <si>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</si>
  <si>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</si>
  <si>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</si>
  <si>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</si>
  <si>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</si>
  <si>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</si>
  <si>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</si>
  <si>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</si>
  <si>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</si>
  <si>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</si>
  <si>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</si>
  <si>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</si>
  <si>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</si>
  <si>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</si>
  <si>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</si>
  <si>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</si>
  <si>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</si>
  <si>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</si>
  <si>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</si>
  <si>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</si>
  <si>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</si>
  <si>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</si>
  <si>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</si>
  <si>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</si>
  <si>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</si>
  <si>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</si>
  <si>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</si>
  <si>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</si>
  <si>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</si>
  <si>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</si>
  <si>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</si>
  <si>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</si>
  <si>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</si>
  <si>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</si>
  <si>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</si>
  <si>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</si>
  <si>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</si>
  <si>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</si>
  <si>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</si>
  <si>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</si>
  <si>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</si>
  <si>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</si>
  <si>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</si>
  <si>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</si>
  <si>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</si>
  <si>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</si>
  <si>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</si>
  <si>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</si>
  <si>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</si>
  <si>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</si>
  <si>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</si>
  <si>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</si>
  <si>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</si>
  <si>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</si>
  <si>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</si>
  <si>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</si>
  <si>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</si>
  <si>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</si>
  <si>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</si>
  <si>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</si>
  <si>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</si>
  <si>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</si>
  <si>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</si>
  <si>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</si>
  <si>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</si>
  <si>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</si>
  <si>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</si>
  <si>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</si>
  <si>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</si>
  <si>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</si>
  <si>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</si>
  <si>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</si>
  <si>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</si>
  <si>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</si>
  <si>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</si>
  <si>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</si>
  <si>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</si>
  <si>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</si>
  <si>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</si>
  <si>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</si>
  <si>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</si>
  <si>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</si>
  <si>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</si>
  <si>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</si>
  <si>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</si>
  <si>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</si>
  <si>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</si>
  <si>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</si>
  <si>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</si>
  <si>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</si>
  <si>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</si>
  <si>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</si>
  <si>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</si>
  <si>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</si>
  <si>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</si>
  <si>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</si>
  <si>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</si>
  <si>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</si>
  <si>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</si>
  <si>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</si>
  <si>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</si>
  <si>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</si>
  <si>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</si>
  <si>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</si>
  <si>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</si>
  <si>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</si>
  <si>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</si>
  <si>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</si>
  <si>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</si>
  <si>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</si>
  <si>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</si>
  <si>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</si>
  <si>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</si>
  <si>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</si>
  <si>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</si>
  <si>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</si>
  <si>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</si>
  <si>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</si>
  <si>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</si>
  <si>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</si>
  <si>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</si>
  <si>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</si>
  <si>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</si>
  <si>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</si>
  <si>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</si>
  <si>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</si>
  <si>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</si>
  <si>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</si>
  <si>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</si>
  <si>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</si>
  <si>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</si>
  <si>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</si>
  <si>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</si>
  <si>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</si>
  <si>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</si>
  <si>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</si>
  <si>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</si>
  <si>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</si>
  <si>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</si>
  <si>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</si>
  <si>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</si>
  <si>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</si>
  <si>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</si>
  <si>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</si>
  <si>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</si>
  <si>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</si>
  <si>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</si>
  <si>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</si>
  <si>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</si>
  <si>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</si>
  <si>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</si>
  <si>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</si>
  <si>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</si>
  <si>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</si>
  <si>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</si>
  <si>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</si>
  <si>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</si>
  <si>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</si>
  <si>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</si>
  <si>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</si>
  <si>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</si>
  <si>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</si>
  <si>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</si>
  <si>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</si>
  <si>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</si>
  <si>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</si>
  <si>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</si>
  <si>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</si>
  <si>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</si>
  <si>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</si>
  <si>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</si>
  <si>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</si>
  <si>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</si>
  <si>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</si>
  <si>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</si>
  <si>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</si>
  <si>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</si>
  <si>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</si>
  <si>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</si>
  <si>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</si>
  <si>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</si>
  <si>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</si>
  <si>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</si>
  <si>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</si>
  <si>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</si>
  <si>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</si>
  <si>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</si>
  <si>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</si>
  <si>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</si>
  <si>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</si>
  <si>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</si>
  <si>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</si>
  <si>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</si>
  <si>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</si>
  <si>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</si>
  <si>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</si>
  <si>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</si>
  <si>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</si>
  <si>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</si>
  <si>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</si>
  <si>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</si>
  <si>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</si>
  <si>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</si>
  <si>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</si>
  <si>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</si>
  <si>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</si>
  <si>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</si>
  <si>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</si>
  <si>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</si>
  <si>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</si>
  <si>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</si>
  <si>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</si>
  <si>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</si>
  <si>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</si>
  <si>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</si>
  <si>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</si>
  <si>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</si>
  <si>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</si>
  <si>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</si>
  <si>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</si>
  <si>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</si>
  <si>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</si>
  <si>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</si>
  <si>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</si>
  <si>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</si>
  <si>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</si>
  <si>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</si>
  <si>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</si>
  <si>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</si>
  <si>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</si>
  <si>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</si>
  <si>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</si>
  <si>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</si>
  <si>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</si>
  <si>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</si>
  <si>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</si>
  <si>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</si>
  <si>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</si>
  <si>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</si>
  <si>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</si>
  <si>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</si>
  <si>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</si>
  <si>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</si>
  <si>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</si>
  <si>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</si>
  <si>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</si>
  <si>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</si>
  <si>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</si>
  <si>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</si>
  <si>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</si>
  <si>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</si>
  <si>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</si>
  <si>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</si>
  <si>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</si>
  <si>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</si>
  <si>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</si>
  <si>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</si>
  <si>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</si>
  <si>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</si>
  <si>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</si>
  <si>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</si>
  <si>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</si>
  <si>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</si>
  <si>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</si>
  <si>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</si>
  <si>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</si>
  <si>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</si>
  <si>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</si>
  <si>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</si>
  <si>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</si>
  <si>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</si>
  <si>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</si>
  <si>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</si>
  <si>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</si>
  <si>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</si>
  <si>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</si>
  <si>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</si>
  <si>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</si>
  <si>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</si>
  <si>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</si>
  <si>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</si>
  <si>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</si>
  <si>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</si>
  <si>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</si>
  <si>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</si>
  <si>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</si>
  <si>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</si>
  <si>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</si>
  <si>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</si>
  <si>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</si>
  <si>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</si>
  <si>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</si>
  <si>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</si>
  <si>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</si>
  <si>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</si>
  <si>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</si>
  <si>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</si>
  <si>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</si>
  <si>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</si>
  <si>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</si>
  <si>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</si>
  <si>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</si>
  <si>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</si>
  <si>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</si>
  <si>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</si>
  <si>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</si>
  <si>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</si>
  <si>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</si>
  <si>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</si>
  <si>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</si>
  <si>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</si>
  <si>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</si>
  <si>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</si>
  <si>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</si>
  <si>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</si>
  <si>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</si>
  <si>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</si>
  <si>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</si>
  <si>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</si>
  <si>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</si>
  <si>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</si>
  <si>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</si>
  <si>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</si>
  <si>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</si>
  <si>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</si>
  <si>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</si>
  <si>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</si>
  <si>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</si>
  <si>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</si>
  <si>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</si>
  <si>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</si>
  <si>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</si>
  <si>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</si>
  <si>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</si>
  <si>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</si>
  <si>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</si>
  <si>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</si>
  <si>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</si>
  <si>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</si>
  <si>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</si>
  <si>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</si>
  <si>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</si>
  <si>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</si>
  <si>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</si>
  <si>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</si>
  <si>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</si>
  <si>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</si>
  <si>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</si>
  <si>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</si>
  <si>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</si>
  <si>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</si>
  <si>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</si>
  <si>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</si>
  <si>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</si>
  <si>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</si>
  <si>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</si>
  <si>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</si>
  <si>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</si>
  <si>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</si>
  <si>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</si>
  <si>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</si>
  <si>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</si>
  <si>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</si>
  <si>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</si>
  <si>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</si>
  <si>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</si>
  <si>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</si>
  <si>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</si>
  <si>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</si>
  <si>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</si>
  <si>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</si>
  <si>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</si>
  <si>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</si>
  <si>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</si>
  <si>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</si>
  <si>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</si>
  <si>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</si>
  <si>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</si>
  <si>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</si>
  <si>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</si>
  <si>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</si>
  <si>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</si>
  <si>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</si>
  <si>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</si>
  <si>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</si>
  <si>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</si>
  <si>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</si>
  <si>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</si>
  <si>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</si>
  <si>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</si>
  <si>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</si>
  <si>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</si>
  <si>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</si>
  <si>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</si>
  <si>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</si>
  <si>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</si>
  <si>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</si>
  <si>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</si>
  <si>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</si>
  <si>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</si>
  <si>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</si>
  <si>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</si>
  <si>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</si>
  <si>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</si>
  <si>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</si>
  <si>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</si>
  <si>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</si>
  <si>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</si>
  <si>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</si>
  <si>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</si>
  <si>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</si>
  <si>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</si>
  <si>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</si>
  <si>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</si>
  <si>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</si>
  <si>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</si>
  <si>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</si>
  <si>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</si>
  <si>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</si>
  <si>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</si>
  <si>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</si>
  <si>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</si>
  <si>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</si>
  <si>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</si>
  <si>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</si>
  <si>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</si>
  <si>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</si>
  <si>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</si>
  <si>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</si>
  <si>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</si>
  <si>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</si>
  <si>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</si>
  <si>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</si>
  <si>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</si>
  <si>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</si>
  <si>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</si>
  <si>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</si>
  <si>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</si>
  <si>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</si>
  <si>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</si>
  <si>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</si>
  <si>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</si>
  <si>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</si>
  <si>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</si>
  <si>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</si>
  <si>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</si>
  <si>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</si>
  <si>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</si>
  <si>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</si>
  <si>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</si>
  <si>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</si>
  <si>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</si>
  <si>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</si>
  <si>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</si>
  <si>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</si>
  <si>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</si>
  <si>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</si>
  <si>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</si>
  <si>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</si>
  <si>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</si>
  <si>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</si>
  <si>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</si>
  <si>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</si>
  <si>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</si>
  <si>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</si>
  <si>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</si>
  <si>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</si>
  <si>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</si>
  <si>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</si>
  <si>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</si>
  <si>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</si>
  <si>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</si>
  <si>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</si>
  <si>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</si>
  <si>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</si>
  <si>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</si>
  <si>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</si>
  <si>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</si>
  <si>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</si>
  <si>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</si>
  <si>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</si>
  <si>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</si>
  <si>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</si>
  <si>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</si>
  <si>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</si>
  <si>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</si>
  <si>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</si>
  <si>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</si>
  <si>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</si>
  <si>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</si>
  <si>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</si>
  <si>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</si>
  <si>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</si>
  <si>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</si>
  <si>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</si>
  <si>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</si>
  <si>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</si>
  <si>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</si>
  <si>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</si>
  <si>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</si>
  <si>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</si>
  <si>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</si>
  <si>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</si>
  <si>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</si>
  <si>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</si>
  <si>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</si>
  <si>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</si>
  <si>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</si>
  <si>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</si>
  <si>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</si>
  <si>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</si>
  <si>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</si>
  <si>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</si>
  <si>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</si>
  <si>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</si>
  <si>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</si>
  <si>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</si>
  <si>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</si>
  <si>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</si>
  <si>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</si>
  <si>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</si>
  <si>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</si>
  <si>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</si>
  <si>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</si>
  <si>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</si>
  <si>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</si>
  <si>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</si>
  <si>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</si>
  <si>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</si>
  <si>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</si>
  <si>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</si>
  <si>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</si>
  <si>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</si>
  <si>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</si>
  <si>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</si>
  <si>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</si>
  <si>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</si>
  <si>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</si>
  <si>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</si>
  <si>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</si>
  <si>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</si>
  <si>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</si>
  <si>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</si>
  <si>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</si>
  <si>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</si>
  <si>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</si>
  <si>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</si>
  <si>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</si>
  <si>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</si>
  <si>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</si>
  <si>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</si>
  <si>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</si>
  <si>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</si>
  <si>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</si>
  <si>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</si>
  <si>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</si>
  <si>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</si>
  <si>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</si>
  <si>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</si>
  <si>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</si>
  <si>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</si>
  <si>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</si>
  <si>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</si>
  <si>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</si>
  <si>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</si>
  <si>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</si>
  <si>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</si>
  <si>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</si>
  <si>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</si>
  <si>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</si>
  <si>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</si>
  <si>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</si>
  <si>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</si>
  <si>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</si>
  <si>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</si>
  <si>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</si>
  <si>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</si>
  <si>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</si>
  <si>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</si>
  <si>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</si>
  <si>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</si>
  <si>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</si>
  <si>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</si>
  <si>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</si>
  <si>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</si>
  <si>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</si>
  <si>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</si>
  <si>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</si>
  <si>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</si>
  <si>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</si>
  <si>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</si>
  <si>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</si>
  <si>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</si>
  <si>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</si>
  <si>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</si>
  <si>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</si>
  <si>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</si>
  <si>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</si>
  <si>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</si>
  <si>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</si>
  <si>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</si>
  <si>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</si>
  <si>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</si>
  <si>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</si>
  <si>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</si>
  <si>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</si>
  <si>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</si>
  <si>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</si>
  <si>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</si>
  <si>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</si>
  <si>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</si>
  <si>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</si>
  <si>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</si>
  <si>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</si>
  <si>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</si>
  <si>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</si>
  <si>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</si>
  <si>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</si>
  <si>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</si>
  <si>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</si>
  <si>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</si>
  <si>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</si>
  <si>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</si>
  <si>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</si>
  <si>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</si>
  <si>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</si>
  <si>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</si>
  <si>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</si>
  <si>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</si>
  <si>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</si>
  <si>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</si>
  <si>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</si>
  <si>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</si>
  <si>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</si>
  <si>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</si>
  <si>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</si>
  <si>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</si>
  <si>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</si>
  <si>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</si>
  <si>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</si>
  <si>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</si>
  <si>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</si>
  <si>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</si>
  <si>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</si>
  <si>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</si>
  <si>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</si>
  <si>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</si>
  <si>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</si>
  <si>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</si>
  <si>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</si>
  <si>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</si>
  <si>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</si>
  <si>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</si>
  <si>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</si>
  <si>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</si>
  <si>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</si>
  <si>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</si>
  <si>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</si>
  <si>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</si>
  <si>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</si>
  <si>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</si>
  <si>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</si>
  <si>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</si>
  <si>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</si>
  <si>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</si>
  <si>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</si>
  <si>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</si>
  <si>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</si>
  <si>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</si>
  <si>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</si>
  <si>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</si>
  <si>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</si>
  <si>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</si>
  <si>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</si>
  <si>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</si>
  <si>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</si>
  <si>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</si>
  <si>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</si>
  <si>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</si>
  <si>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</si>
  <si>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</si>
  <si>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</si>
  <si>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</si>
  <si>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</si>
  <si>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</si>
  <si>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</si>
  <si>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</si>
  <si>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</si>
  <si>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</si>
  <si>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</si>
  <si>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</si>
  <si>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</si>
  <si>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</si>
  <si>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</si>
  <si>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</si>
  <si>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</si>
  <si>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</si>
  <si>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</si>
  <si>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</si>
  <si>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</si>
  <si>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</si>
  <si>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</si>
  <si>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</si>
  <si>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</si>
  <si>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</si>
  <si>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</si>
  <si>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</si>
  <si>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</si>
  <si>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</si>
  <si>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</si>
  <si>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</si>
  <si>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</si>
  <si>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</si>
  <si>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</si>
  <si>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</si>
  <si>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</si>
  <si>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</si>
  <si>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</si>
  <si>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</si>
  <si>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</si>
  <si>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</si>
  <si>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</si>
  <si>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</si>
  <si>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</si>
  <si>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</si>
  <si>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</si>
  <si>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</si>
  <si>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</si>
  <si>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</si>
  <si>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</si>
  <si>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</si>
  <si>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</si>
  <si>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</si>
  <si>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</si>
  <si>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</si>
  <si>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</si>
  <si>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</si>
  <si>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</si>
  <si>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</si>
  <si>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</si>
  <si>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</si>
  <si>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</si>
  <si>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</si>
  <si>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</si>
  <si>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</si>
  <si>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</si>
  <si>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</si>
  <si>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</si>
  <si>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</si>
  <si>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</si>
  <si>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</si>
  <si>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</si>
  <si>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</si>
  <si>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</si>
  <si>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</si>
  <si>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</si>
  <si>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</si>
  <si>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</si>
  <si>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</si>
  <si>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</si>
  <si>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</si>
  <si>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</si>
  <si>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</si>
  <si>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</si>
  <si>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</si>
  <si>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</si>
  <si>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</si>
  <si>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</si>
  <si>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</si>
  <si>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</si>
  <si>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</si>
  <si>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</si>
  <si>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</si>
  <si>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</si>
  <si>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</si>
  <si>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</si>
  <si>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</si>
  <si>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</si>
  <si>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</si>
  <si>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</si>
  <si>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</si>
  <si>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</si>
  <si>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</si>
  <si>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</si>
  <si>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</si>
  <si>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</si>
  <si>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</si>
  <si>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</si>
  <si>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</si>
  <si>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</si>
  <si>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</si>
  <si>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</si>
  <si>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</si>
  <si>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</si>
  <si>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</si>
  <si>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</si>
  <si>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</si>
  <si>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</si>
  <si>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</si>
  <si>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</si>
  <si>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</si>
  <si>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</si>
  <si>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</si>
  <si>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</si>
  <si>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</si>
  <si>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</si>
  <si>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</si>
  <si>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</si>
  <si>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</si>
  <si>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</si>
  <si>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</si>
  <si>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</si>
  <si>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</si>
  <si>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</si>
  <si>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</si>
  <si>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</si>
  <si>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</si>
  <si>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</si>
  <si>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</si>
  <si>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</si>
  <si>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</si>
  <si>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</si>
  <si>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</si>
  <si>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</si>
  <si>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</si>
  <si>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</si>
  <si>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</si>
  <si>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</si>
  <si>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</si>
  <si>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</si>
  <si>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</si>
  <si>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</si>
  <si>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</si>
  <si>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</si>
  <si>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</si>
  <si>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</si>
  <si>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</si>
  <si>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</si>
  <si>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</si>
  <si>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</si>
  <si>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</si>
  <si>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</si>
  <si>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</si>
  <si>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</si>
  <si>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</si>
  <si>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</si>
  <si>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</si>
  <si>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</si>
  <si>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</si>
  <si>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</si>
  <si>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</si>
  <si>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</si>
  <si>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</si>
  <si>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</si>
  <si>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</si>
  <si>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</si>
  <si>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</si>
  <si>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</si>
  <si>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</si>
  <si>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</si>
  <si>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</si>
  <si>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</si>
  <si>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</si>
  <si>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</si>
  <si>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</si>
  <si>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</si>
  <si>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</si>
  <si>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</si>
  <si>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</si>
  <si>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</si>
  <si>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</si>
  <si>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</si>
  <si>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</si>
  <si>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</si>
  <si>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</si>
  <si>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</si>
  <si>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</si>
  <si>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</si>
  <si>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</si>
  <si>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</si>
  <si>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</si>
  <si>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</si>
  <si>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</si>
  <si>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</si>
  <si>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</si>
  <si>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</si>
  <si>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</si>
  <si>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</si>
  <si>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</si>
  <si>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</si>
  <si>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</si>
  <si>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</si>
  <si>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</si>
  <si>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</si>
  <si>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</si>
  <si>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</si>
  <si>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</si>
  <si>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</si>
  <si>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</si>
  <si>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</si>
  <si>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</si>
  <si>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</si>
  <si>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</si>
  <si>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</si>
  <si>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</si>
  <si>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</si>
  <si>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</si>
  <si>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</si>
  <si>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</si>
  <si>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</si>
  <si>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</si>
  <si>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</si>
  <si>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</si>
  <si>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</si>
  <si>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</si>
  <si>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</si>
  <si>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</si>
  <si>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</si>
  <si>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</si>
  <si>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</si>
  <si>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</si>
  <si>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</si>
  <si>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</si>
  <si>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</si>
  <si>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</si>
  <si>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</si>
  <si>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</si>
  <si>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</si>
  <si>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</si>
  <si>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</si>
  <si>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</si>
  <si>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</si>
  <si>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</si>
  <si>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</si>
  <si>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</si>
  <si>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</si>
  <si>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</si>
  <si>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</si>
  <si>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</si>
  <si>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</si>
  <si>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</si>
  <si>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</si>
  <si>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</si>
  <si>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</si>
  <si>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</si>
  <si>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</si>
  <si>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</si>
  <si>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</si>
  <si>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</si>
  <si>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</si>
  <si>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</si>
  <si>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</si>
  <si>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</si>
  <si>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</si>
  <si>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</si>
  <si>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</si>
  <si>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</si>
  <si>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</si>
  <si>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</si>
  <si>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</si>
  <si>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</si>
  <si>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</si>
  <si>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</si>
  <si>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</si>
  <si>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</si>
  <si>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</si>
  <si>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</si>
  <si>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</si>
  <si>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</si>
  <si>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</si>
  <si>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</si>
  <si>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</si>
  <si>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</si>
  <si>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</si>
  <si>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</si>
  <si>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</si>
  <si>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</si>
  <si>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</si>
  <si>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</si>
  <si>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</si>
  <si>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</si>
  <si>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</si>
  <si>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</si>
  <si>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</si>
  <si>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</si>
  <si>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</si>
  <si>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</si>
  <si>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</si>
  <si>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</si>
  <si>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</si>
  <si>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</si>
  <si>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</si>
  <si>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</si>
  <si>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</si>
  <si>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</si>
  <si>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</si>
  <si>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</si>
  <si>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</si>
  <si>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</si>
  <si>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</si>
  <si>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</si>
  <si>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</si>
  <si>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</si>
  <si>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</si>
  <si>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</si>
  <si>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</si>
  <si>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</si>
  <si>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</si>
  <si>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</si>
  <si>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</si>
  <si>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</si>
  <si>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</si>
  <si>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</si>
  <si>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</si>
  <si>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</si>
  <si>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</si>
  <si>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</si>
  <si>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</si>
  <si>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</si>
  <si>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</si>
  <si>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</si>
  <si>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</si>
  <si>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</si>
  <si>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</si>
  <si>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</si>
  <si>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</si>
  <si>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</si>
  <si>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</si>
  <si>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</si>
  <si>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</si>
  <si>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</si>
  <si>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</si>
  <si>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</si>
  <si>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</si>
  <si>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</si>
  <si>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</si>
  <si>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</si>
  <si>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</si>
  <si>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</si>
  <si>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</si>
  <si>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</si>
  <si>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</si>
  <si>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</si>
  <si>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</si>
  <si>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</si>
  <si>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</si>
  <si>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</si>
  <si>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</si>
  <si>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</si>
  <si>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</si>
  <si>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</si>
  <si>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</si>
  <si>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</si>
  <si>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</si>
  <si>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</si>
  <si>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</si>
  <si>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</si>
  <si>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</si>
  <si>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</si>
  <si>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</si>
  <si>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</si>
  <si>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</si>
  <si>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</si>
  <si>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</si>
  <si>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</si>
  <si>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</si>
  <si>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</si>
  <si>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</si>
  <si>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</si>
  <si>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</si>
  <si>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</si>
  <si>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</si>
  <si>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</si>
  <si>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</si>
  <si>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</si>
  <si>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</si>
  <si>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</si>
  <si>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</si>
  <si>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</si>
  <si>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</si>
  <si>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</si>
  <si>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</si>
  <si>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</si>
  <si>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</si>
  <si>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</si>
  <si>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</si>
  <si>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</si>
  <si>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</si>
  <si>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</si>
  <si>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</si>
  <si>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</si>
  <si>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</si>
  <si>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</si>
  <si>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</si>
  <si>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</si>
  <si>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</si>
  <si>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</si>
  <si>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</si>
  <si>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</si>
  <si>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</si>
  <si>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</si>
  <si>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</si>
  <si>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</si>
  <si>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</si>
  <si>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</si>
  <si>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</si>
  <si>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</si>
  <si>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</si>
  <si>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</si>
  <si>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</si>
  <si>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</si>
  <si>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</si>
  <si>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</si>
  <si>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</si>
  <si>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</si>
  <si>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</si>
  <si>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</si>
  <si>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</si>
  <si>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</si>
  <si>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</si>
  <si>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</si>
  <si>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</si>
  <si>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</si>
  <si>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</si>
  <si>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</si>
  <si>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</si>
  <si>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</si>
  <si>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</si>
  <si>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</si>
  <si>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</si>
  <si>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</si>
  <si>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</si>
  <si>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</si>
  <si>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</si>
  <si>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</si>
  <si>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</si>
  <si>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</si>
  <si>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</si>
  <si>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</si>
  <si>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</si>
  <si>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</si>
  <si>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</si>
  <si>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</si>
  <si>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</si>
  <si>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</si>
  <si>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</si>
  <si>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</si>
  <si>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</si>
  <si>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</si>
  <si>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</si>
  <si>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</si>
  <si>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</si>
  <si>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</si>
  <si>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</si>
  <si>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</si>
  <si>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</si>
  <si>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</si>
  <si>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</si>
  <si>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</si>
  <si>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</si>
  <si>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</si>
  <si>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</si>
  <si>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</si>
  <si>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</si>
  <si>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</si>
  <si>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</si>
  <si>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</si>
  <si>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</si>
  <si>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</si>
  <si>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</si>
  <si>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</si>
  <si>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</si>
  <si>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</si>
  <si>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</si>
  <si>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</si>
  <si>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</si>
  <si>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</si>
  <si>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</si>
  <si>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</si>
  <si>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</si>
  <si>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</si>
  <si>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</si>
  <si>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</si>
  <si>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</si>
  <si>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</si>
  <si>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</si>
  <si>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</si>
  <si>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</si>
  <si>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</si>
  <si>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</si>
  <si>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</si>
  <si>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</si>
  <si>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</si>
  <si>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</si>
  <si>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</si>
  <si>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</si>
  <si>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</si>
  <si>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</si>
  <si>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</si>
  <si>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</si>
  <si>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</si>
  <si>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</si>
  <si>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</si>
  <si>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</si>
  <si>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</si>
  <si>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</si>
  <si>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</si>
  <si>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</si>
  <si>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</si>
  <si>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</si>
  <si>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</si>
  <si>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</si>
  <si>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</si>
  <si>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</si>
  <si>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</si>
  <si>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</si>
  <si>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</si>
  <si>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</si>
  <si>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</si>
  <si>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</si>
  <si>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</si>
  <si>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</si>
  <si>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</si>
  <si>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</si>
  <si>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</si>
  <si>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</si>
  <si>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</si>
  <si>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</si>
  <si>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</si>
  <si>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</si>
  <si>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</si>
  <si>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</si>
  <si>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</si>
  <si>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</si>
  <si>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</si>
  <si>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</si>
  <si>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</si>
  <si>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</si>
  <si>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</si>
  <si>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</si>
  <si>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</si>
  <si>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</si>
  <si>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</si>
  <si>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</si>
  <si>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</si>
  <si>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</si>
  <si>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</si>
  <si>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</si>
  <si>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</si>
  <si>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</si>
  <si>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</si>
  <si>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</si>
  <si>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</si>
  <si>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</si>
  <si>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</si>
  <si>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</si>
  <si>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</si>
  <si>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</si>
  <si>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</si>
  <si>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</si>
  <si>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Restored BY PG </t>
  </si>
  <si>
    <t xml:space="preserve">no PCM </t>
  </si>
  <si>
    <t>ETA 20 min</t>
  </si>
  <si>
    <t xml:space="preserve"> PCM-20250215-00000830 </t>
  </si>
  <si>
    <t>LTE site still down and  site located in aramco area access issue need special permission</t>
  </si>
  <si>
    <t>PCM-20251202-00001729</t>
  </si>
  <si>
    <t>access issue site located at king Abdallah stadium Need Special Permission</t>
  </si>
  <si>
    <t>PCM-20251203-00000600</t>
  </si>
  <si>
    <t>EM team on the way need 60 Min</t>
  </si>
  <si>
    <t>no pcm</t>
  </si>
  <si>
    <t>SCECO cut in area and team on the way to saving JED2928</t>
  </si>
  <si>
    <t xml:space="preserve">SCECO cut in area and team on the way to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</si>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</sst>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5" dataDxfId="154" headerRowBorderDxfId="152" tableBorderDxfId="153" totalsRowBorderDxfId="151">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6" totalsRowShown="0" headerRowDxfId="46" dataDxfId="45" headerRowBorderDxfId="43" tableBorderDxfId="44" totalsRowBorderDxfId="42">
  <autoFilter ref="A1:L2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331.49098240740568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45994.439408333332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45994.439408333332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45994.439408333332</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45994.439408333332</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45994.439408333332</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45994.439408333332</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45994.439408333332</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45994.439408333332</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45994.439408333332</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45994.439408333332</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45994.439408333332</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45994.439408333332</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45994.439408333332</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45994.439408333332</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45994.439408333332</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45994.439408333332</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45994.439408333332</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45994.439408333332</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45994.439408333332</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45994.439408333332</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45994.439408333332</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45994.439408333332</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45994.439408333332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45994.439408333332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45994.439408333332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45994.439408333332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45994.439408333332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45994.439408333332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45994.439408333332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45994.439408333332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45994.439408333332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45994.439408333332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45994.439408333332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45994.439408333332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45994.439408333332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45994.439408333332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45994.439408333332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45994.439408333332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45994.439408333332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45994.439408333332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45994.439408333332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45994.439408333332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45994.439408333332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45994.439408333332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45994.439408333332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45994.439408333332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45994.439408333332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45994.439408333332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45994.439408333332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45994.439408333332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45994.439408333332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45994.439408333332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45994.439408333332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45994.439408333332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45994.439408333332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45994.439408333332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45994.439408333332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45994.439408333332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45994.439408333332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45994.439408333332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45994.439408333332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45994.439408333332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45994.439408333332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45994.439408333332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45994.439408333332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45994.439408333332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45994.439408333332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45994.439408333332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45994.439408333332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45994.439408333332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45994.439408333332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45994.439408333332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45994.439408333332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45994.439408333332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45994.439408333332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45994.439408333332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45994.439408333332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45994.439408333332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45994.439408333332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45994.439408333332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45994.439408333332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45994.439408333332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45994.439408333332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45994.439408333332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45994.439408333332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45994.439408333332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45994.439408333332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45994.439408333332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45994.439408333332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45994.439408333332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45994.439408333332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45994.439408333332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45994.439408333332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45994.439408333332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45994.439408333332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45994.439408333332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45994.439408333332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45994.439408333332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45994.439408333332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45994.439408333332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45994.439408333332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45994.439408333332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45994.439408333332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45994.439408333332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45994.439408333332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45994.439408333332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45994.439408333332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45994.439408333332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45994.439408333332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45994.439408333332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45994.439408333332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45994.439408333332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45994.439408333332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45994.439408333332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45994.439408333332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45994.439408333332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45994.439408333332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45994.439408333332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45994.439408333332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45994.439408333332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45994.439408333332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45994.439408333332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45994.439408333332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45994.439408333332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45994.439408333332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45994.439408333332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45994.439408333332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45994.439408333332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45994.439408333332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45994.439408333332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45994.439408333332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45994.439408333332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45994.439408333332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45994.439408333332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45994.439408333332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45994.439408333332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45994.439408333332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45994.439408333332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45994.439408333332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45994.439408333332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45994.439408333332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45994.439408333332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45994.439408333332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45994.439408333332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45994.439408333332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45994.439408333332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45994.439408333332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45994.439408333332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45994.439408333332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45994.439408333332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45994.439408333332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45994.439408333332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45994.439408333332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45994.439408333332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45994.439408333332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45994.439408333332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45994.439408333332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45994.439408333332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45994.439408333332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45994.439408333332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45994.439408333332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45994.439408333332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45994.439408333332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45994.439408333332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45994.439408333332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45994.439408333332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45994.439408333332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45994.439408333332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45994.439408333332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45994.439408333332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45994.439408333332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45994.439408333332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45994.439408333332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45994.439408333332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45994.439408333332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45994.439408333332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45994.439408333332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45994.439408333332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45994.439408333332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45994.439408333332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45994.439408333332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45994.439408333332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45994.439408333332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45994.439408333332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45994.439408333332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45994.439408333332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45994.439408333332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45994.439408333332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45994.439408333332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45994.439408333332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45994.439408333332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45994.439408333332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45994.439408333332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45994.439408333332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45994.439408333332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45994.439408333332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45994.439408333332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45994.439408333332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45994.439408333332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45994.439408333332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45994.439408333332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45994.439408333332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45994.439408333332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45994.439408333332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45994.439408333332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45994.439408333332</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A5F00B-CF99-44F8-BC2A-BCA1E7AE03F0}"/>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169.43957037037035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10.051989351850352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8.6433796292112675E-2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45994.439408333332</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45994.439408333332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45994.439408333332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45994.439408333332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45994.439408333332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45994.439408333332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45994.439408333332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45994.439408333332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45994.439408333332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45994.439408333332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45994.439408333332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45994.439408333332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45994.439408333332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45994.439408333332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45994.439408333332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45994.439408333332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45994.439408333332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45994.439408333332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45994.439408333332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45994.439408333332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45994.439408333332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45994.439408333332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45994.439408333332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45994.439408333332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45994.439408333332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45994.439408333332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45994.439408333332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45994.439408333332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45994.439408333332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45994.439408333332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45994.439408333332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45994.439408333332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45994.439408333332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45994.439408333332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tabSelected="1"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45994.439408333332</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45994.439408333332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45994.439408333332</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45994.439408333332</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45994.439408333332</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45994.439408333332</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45994.439408333332</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45994.439408333332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45994.439408333332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45994.439408333332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45994.439408333332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45994.439408333332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45994.439408333332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45994.439408333332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45994.439408333332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45994.439408333332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45994.439408333332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45994.439408333332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45994.439408333332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45994.439408333332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45994.439408333332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45994.439408333332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45994.439408333332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45994.439408333332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45994.439408333332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45994.439408333332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45994.439408333332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45994.439408333332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45994.439408333332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45994.439408333332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45994.439408333332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45994.439408333332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45994.439408333332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45994.439408333332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45994.439408333332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45994.439408333332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45994.439408333332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45994.439408333332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45994.439408333332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45994.439408333332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45994.439408333332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45994.439408333332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45994.439408333332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45994.439408333332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45994.439408333332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45994.439408333332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45994.439408333332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45994.439408333332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45994.439408333332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45994.439408333332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45994.439408333332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45994.439408333332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45994.439408333332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45994.439408333332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45994.439408333332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45994.439408333332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45994.439408333332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45994.439408333332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45994.439408333332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45994.439408333332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45994.439408333332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45994.439408333332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45994.439408333332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45994.439408333332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45994.439408333332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45994.439408333332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45994.439408333332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45994.439408333332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45994.439408333332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45994.439408333332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45994.439408333332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45994.439408333332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45994.439408333332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45994.439408333332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45994.439408333332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45994.439408333332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45994.439408333332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45994.439408333332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45994.439408333332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45994.439408333332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45994.439408333332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45994.439408333332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45994.439408333332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45994.439408333332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45994.439408333332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45994.439408333332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45994.439408333332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45994.439408333332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45994.439408333332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45994.439408333332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45994.439408333332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45994.439408333332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45994.439408333332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45994.439408333332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45994.439408333332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45994.439408333332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45994.439408333332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45994.439408333332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45994.439408333332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45994.439408333332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45994.439408333332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45994.439408333332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45994.439408333332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45994.439408333332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45994.439408333332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45994.439408333332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45994.439408333332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45994.439408333332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45994.439408333332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45994.439408333332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45994.439408333332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45994.439408333332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45994.439408333332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45994.439408333332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45994.439408333332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45994.439408333332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45994.439408333332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45994.439408333332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45994.439408333332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45994.439408333332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45994.439408333332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45994.439408333332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45994.439408333332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45994.439408333332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45994.439408333332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45994.439408333332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45994.439408333332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45994.439408333332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45994.439408333332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45994.439408333332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45994.439408333332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45994.439408333332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45994.439408333332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45994.439408333332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45994.439408333332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45994.439408333332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45994.439408333332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45994.439408333332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45994.439408333332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45994.439408333332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45994.439408333332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45994.439408333332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45994.439408333332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45994.439408333332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45994.439408333332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45994.439408333332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45994.439408333332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45994.439408333332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45994.439408333332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45994.439408333332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45994.439408333332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45994.439408333332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45994.439408333332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45994.439408333332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45994.439408333332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45994.439408333332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45994.439408333332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45994.439408333332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45994.439408333332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45994.439408333332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45994.439408333332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45994.439408333332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45994.439408333332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45994.439408333332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45994.439408333332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45994.439408333332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45994.439408333332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45994.439408333332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45994.439408333332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45994.439408333332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45994.439408333332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45994.439408333332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45994.439408333332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45994.439408333332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45994.439408333332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45994.439408333332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45994.439408333332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45994.439408333332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45994.439408333332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45994.439408333332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45994.439408333332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45994.439408333332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45994.439408333332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45994.439408333332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45994.439408333332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45994.439408333332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45994.439408333332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45994.439408333332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45994.439408333332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45994.439408333332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45994.439408333332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45994.439408333332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45994.439408333332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45994.439408333332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45994.439408333332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45994.439408333332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45994.439408333332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45994.439408333332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45994.439408333332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45994.439408333332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45994.439408333332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45994.439408333332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45994.439408333332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45994.439408333332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45994.439408333332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45994.439408333332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45994.439408333332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45994.439408333332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45994.439408333332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45994.439408333332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45994.439408333332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45994.439408333332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45994.439408333332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45994.439408333332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45994.439408333332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45994.439408333332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45994.439408333332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45994.439408333332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45994.439408333332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45994.439408333332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45994.439408333332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45994.439408333332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45994.439408333332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45994.439408333332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45994.439408333332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45994.439408333332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45994.439408333332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45994.439408333332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45994.439408333332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45994.439408333332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45994.439408333332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45994.439408333332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45994.439408333332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45994.439408333332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45994.439408333332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45994.439408333332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45994.439408333332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45994.439408333332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45994.439408333332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45994.439408333332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45994.439408333332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45994.439408333332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45994.439408333332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45994.439408333332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45994.439408333332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45994.439408333332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45994.439408333332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45994.439408333332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45994.439408333332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45994.439408333332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45994.439408333332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45994.439408333332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45994.439408333332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45994.439408333332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45994.439408333332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45994.439408333332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45994.439408333332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45994.439408333332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45994.439408333332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45994.439408333332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45994.439408333332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45994.439408333332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45994.439408333332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45994.439408333332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45994.439408333332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45994.439408333332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45994.439408333332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45994.439408333332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45994.439408333332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45994.439408333332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45994.439408333332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45994.439408333332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45994.439408333332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45994.439408333332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45994.439408333332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45994.439408333332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45994.439408333332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45994.439408333332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45994.439408333332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45994.439408333332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45994.439408333332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45994.439408333332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45994.439408333332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45994.439408333332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45994.439408333332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45994.439408333332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45994.439408333332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45994.439408333332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45994.439408333332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45994.439408333332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45994.439408333332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45994.439408333332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45994.439408333332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45994.439408333332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45994.439408333332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45994.439408333332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45994.439408333332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45994.439408333332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45994.439408333332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45994.439408333332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45994.439408333332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45994.439408333332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45994.439408333332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45994.439408333332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45994.439408333332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45994.439408333332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45994.439408333332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45994.439408333332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45994.439408333332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45994.439408333332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45994.439408333332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45994.439408333332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45994.439408333332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45994.439408333332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45994.439408333332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45994.439408333332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45994.439408333332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45994.439408333332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45994.439408333332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45994.439408333332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45994.439408333332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45994.439408333332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45994.439408333332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45994.439408333332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45994.439408333332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45994.439408333332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45994.439408333332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45994.439408333332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45994.439408333332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45994.439408333332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45994.439408333332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45994.439408333332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45994.439408333332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45994.439408333332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45994.439408333332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45994.439408333332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45994.439408333332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45994.439408333332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45994.439408333332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45994.439408333332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45994.439408333332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45994.439408333332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45994.439408333332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45994.439408333332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45994.439408333332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45994.439408333332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45994.439408333332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45994.439408333332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45994.439408333332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45994.439408333332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45994.439408333332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45994.439408333332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45994.439408333332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45994.439408333332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45994.439408333332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45994.439408333332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45994.439408333332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45994.439408333332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45994.439408333332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45994.439408333332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45994.439408333332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45994.439408333332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45994.439408333332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45994.439408333332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45994.439408333332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45994.439408333332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45994.439408333332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45994.439408333332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45994.439408333332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45994.439408333332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45994.439408333332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45994.439408333332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45994.439408333332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45994.439408333332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45994.439408333332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45994.439408333332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45994.439408333332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45994.439408333332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45994.439408333332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45994.439408333332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45994.439408333332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45994.439408333332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45994.439408333332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45994.439408333332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45994.439408333332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45994.439408333332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45994.439408333332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45994.439408333332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45994.439408333332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45994.439408333332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45994.439408333332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45994.439408333332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45994.439408333332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45994.439408333332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45994.439408333332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45994.439408333332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45994.439408333332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45994.439408333332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45994.439408333332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45994.439408333332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45994.439408333332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45994.439408333332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45994.439408333332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45994.439408333332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45994.439408333332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45994.439408333332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45994.439408333332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45994.439408333332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45994.439408333332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45994.439408333332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45994.439408333332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45994.439408333332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45994.439408333332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45994.439408333332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45994.439408333332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45994.439408333332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45994.439408333332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45994.439408333332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45994.439408333332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45994.439408333332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45994.439408333332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45994.439408333332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45994.439408333332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45994.439408333332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45994.439408333332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45994.439408333332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45994.439408333332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45994.439408333332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45994.439408333332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45994.439408333332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45994.439408333332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45994.439408333332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45994.439408333332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45994.439408333332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45994.439408333332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45994.439408333332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45994.439408333332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45994.439408333332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45994.439408333332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45994.439408333332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45994.439408333332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45994.439408333332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45994.439408333332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45994.439408333332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45994.439408333332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45994.439408333332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45994.439408333332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45994.439408333332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45994.439408333332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45994.439408333332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45994.439408333332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45994.439408333332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45994.439408333332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45994.439408333332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45994.439408333332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45994.439408333332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45994.439408333332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45994.439408333332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45994.439408333332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45994.439408333332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45994.439408333332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45994.439408333332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45994.439408333332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45994.439408333332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45994.439408333332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45994.439408333332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45994.439408333332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45994.439408333332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45994.439408333332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45994.439408333332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45994.439408333332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45994.439408333332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45994.439408333332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45994.439408333332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45994.439408333332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45994.439408333332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45994.439408333332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45994.439408333332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45994.439408333332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45994.439408333332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45994.439408333332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45994.439408333332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45994.439408333332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45994.439408333332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45994.439408333332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45994.439408333332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45994.439408333332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45994.439408333332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45994.439408333332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45994.439408333332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45994.439408333332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45994.439408333332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45994.439408333332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45994.439408333332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45994.439408333332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45994.439408333332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45994.439408333332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45994.439408333332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45994.439408333332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45994.439408333332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45994.439408333332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45994.439408333332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45994.439408333332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45994.439408333332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45994.439408333332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45994.439408333332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45994.439408333332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45994.439408333332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45994.439408333332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45994.439408333332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45994.439408333332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45994.439408333332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45994.439408333332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45994.439408333332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45994.439408333332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45994.439408333332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45994.439408333332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45994.439408333332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45994.439408333332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45994.439408333332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45994.439408333332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45994.439408333332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45994.439408333332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45994.439408333332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45994.439408333332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45994.439408333332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45994.439408333332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45994.439408333332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45994.439408333332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45994.439408333332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45994.439408333332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45994.439408333332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45994.439408333332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45994.439408333332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45994.439408333332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45994.439408333332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45994.439408333332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45994.439408333332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45994.439408333332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45994.439408333332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45994.439408333332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45994.439408333332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45994.439408333332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45994.439408333332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45994.439408333332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45994.439408333332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45994.439408333332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45994.439408333332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45994.439408333332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45994.439408333332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45994.439408333332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45994.439408333332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45994.439408333332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45994.439408333332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45994.439408333332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45994.439408333332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45994.439408333332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45994.439408333332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45994.439408333332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45994.439408333332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45994.439408333332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45994.439408333332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45994.439408333332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45994.439408333332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45994.439408333332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45994.439408333332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45994.439408333332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45994.439408333332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45994.439408333332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45994.439408333332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45994.439408333332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45994.439408333332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45994.439408333332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45994.439408333332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45994.439408333332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45994.439408333332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45994.439408333332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45994.439408333332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45994.439408333332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45994.439408333332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45994.439408333332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45994.439408333332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45994.439408333332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45994.439408333332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45994.439408333332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45994.439408333332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45994.439408333332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45994.439408333332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45994.439408333332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45994.439408333332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45994.439408333332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45994.439408333332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45994.439408333332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45994.439408333332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45994.439408333332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45994.439408333332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45994.439408333332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45994.439408333332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45994.439408333332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45994.439408333332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45994.439408333332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45994.439408333332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45994.439408333332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45994.439408333332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45994.439408333332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45994.439408333332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45994.439408333332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45994.439408333332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45994.439408333332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45994.439408333332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45994.439408333332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45994.439408333332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45994.439408333332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45994.439408333332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45994.439408333332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45994.439408333332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45994.439408333332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45994.439408333332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45994.439408333332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45994.439408333332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45994.439408333332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45994.439408333332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45994.439408333332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45994.439408333332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45994.439408333332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45994.439408333332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45994.439408333332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45994.439408333332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45994.439408333332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45994.439408333332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45994.439408333332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45994.439408333332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45994.439408333332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45994.439408333332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45994.439408333332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45994.439408333332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45994.439408333332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45994.439408333332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45994.439408333332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45994.439408333332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45994.439408333332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45994.439408333332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45994.439408333332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45994.439408333332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45994.439408333332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45994.439408333332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45994.439408333332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45994.439408333332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45994.439408333332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45994.439408333332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45994.439408333332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45994.439408333332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45994.439408333332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45994.439408333332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45994.439408333332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45994.439408333332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45994.439408333332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45994.439408333332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45994.439408333332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45994.439408333332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45994.439408333332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45994.439408333332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45994.439408333332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45994.439408333332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45994.439408333332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45994.439408333332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45994.439408333332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45994.439408333332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45994.439408333332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45994.439408333332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45994.439408333332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45994.439408333332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45994.439408333332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45994.439408333332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45994.439408333332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45994.439408333332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45994.439408333332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45994.439408333332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45994.439408333332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45994.439408333332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45994.439408333332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45994.439408333332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45994.439408333332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45994.439408333332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45994.439408333332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45994.439408333332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45994.439408333332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45994.439408333332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45994.439408333332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45994.439408333332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45994.439408333332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45994.439408333332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45994.439408333332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45994.439408333332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45994.439408333332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45994.439408333332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45994.439408333332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45994.439408333332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45994.439408333332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45994.439408333332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45994.439408333332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45994.439408333332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45994.439408333332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45994.439408333332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45994.439408333332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45994.439408333332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45994.439408333332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45994.439408333332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45994.439408333332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45994.439408333332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45994.439408333332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45994.439408333332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45994.439408333332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45994.439408333332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45994.439408333332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45994.439408333332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45994.439408333332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45994.439408333332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45994.439408333332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45994.439408333332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45994.439408333332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45994.439408333332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45994.439408333332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45994.439408333332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45994.439408333332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45994.439408333332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45994.439408333332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45994.439408333332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45994.439408333332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45994.439408333332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45994.439408333332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45994.439408333332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45994.439408333332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45994.439408333332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45994.439408333332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45994.439408333332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45994.439408333332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45994.439408333332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45994.439408333332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45994.439408333332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45994.439408333332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45994.439408333332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45994.439408333332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45994.439408333332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45994.439408333332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45994.439408333332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45994.439408333332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45994.439408333332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45994.439408333332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45994.439408333332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45994.439408333332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45994.439408333332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45994.439408333332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45994.439408333332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45994.439408333332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45994.439408333332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45994.439408333332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45994.439408333332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45994.439408333332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45994.439408333332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45994.439408333332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45994.439408333332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45994.439408333332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45994.439408333332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45994.439408333332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45994.439408333332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45994.439408333332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45994.439408333332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45994.439408333332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45994.439408333332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45994.439408333332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45994.439408333332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45994.439408333332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45994.439408333332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45994.439408333332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45994.439408333332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45994.439408333332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45994.439408333332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45994.439408333332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45994.439408333332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45994.439408333332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45994.439408333332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45994.439408333332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45994.439408333332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45994.439408333332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45994.439408333332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45994.439408333332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45994.439408333332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45994.439408333332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45994.439408333332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45994.439408333332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45994.439408333332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45994.439408333332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45994.439408333332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45994.439408333332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45994.439408333332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45994.439408333332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45994.439408333332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45994.439408333332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45994.439408333332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45994.439408333332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45994.439408333332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45994.439408333332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45994.439408333332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45994.439408333332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45994.439408333332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45994.439408333332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45994.439408333332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45994.439408333332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45994.439408333332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45994.439408333332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45994.439408333332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45994.439408333332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45994.439408333332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45994.439408333332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45994.439408333332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45994.439408333332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45994.439408333332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45994.439408333332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45994.439408333332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45994.439408333332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45994.439408333332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45994.439408333332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45994.439408333332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45994.439408333332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45994.439408333332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45994.439408333332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45994.439408333332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45994.439408333332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45994.439408333332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45994.439408333332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45994.439408333332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45994.439408333332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45994.439408333332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45994.439408333332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45994.439408333332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45994.439408333332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45994.439408333332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45994.439408333332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45994.439408333332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45994.439408333332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45994.439408333332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45994.439408333332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45994.439408333332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45994.439408333332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45994.439408333332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45994.439408333332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45994.439408333332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45994.439408333332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45994.439408333332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45994.439408333332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45994.439408333332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45994.439408333332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45994.439408333332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45994.439408333332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45994.439408333332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45994.439408333332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45994.439408333332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45994.439408333332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45994.439408333332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45994.439408333332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45994.439408333332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45994.439408333332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45994.439408333332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45994.439408333332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45994.439408333332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45994.439408333332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45994.439408333332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45994.439408333332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45994.439408333332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45994.439408333332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45994.439408333332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45994.439408333332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45994.439408333332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45994.439408333332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45994.439408333332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45994.439408333332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45994.439408333332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45994.439408333332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45994.439408333332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45994.439408333332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45994.439408333332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45994.439408333332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45994.439408333332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45994.439408333332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45994.439408333332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45994.439408333332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45994.439408333332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45994.439408333332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45994.439408333332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45994.439408333332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45994.439408333332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45994.439408333332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45994.439408333332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45994.439408333332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45994.439408333332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45994.439408333332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45994.439408333332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45994.439408333332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45994.439408333332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45994.439408333332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45994.439408333332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45994.439408333332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45994.439408333332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45994.439408333332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45994.439408333332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45994.439408333332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45994.439408333332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45994.439408333332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45994.439408333332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45994.439408333332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45994.439408333332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45994.439408333332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45994.439408333332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45994.439408333332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45994.439408333332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45994.439408333332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45994.439408333332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45994.439408333332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45994.439408333332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45994.439408333332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45994.439408333332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45994.439408333332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45994.439408333332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45994.439408333332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45994.439408333332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45994.439408333332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45994.439408333332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45994.439408333332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45994.439408333332</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6"/>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290.95869074073562</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35680</v>
      </c>
      <c r="E3" s="91" t="s">
        <v>39106</v>
      </c>
      <c r="F3" s="92">
        <v>45993.988888888889</v>
      </c>
      <c r="G3" s="93">
        <f ca="1">IFERROR(NOW()-F3,"")</f>
        <v>0.4505194444427616</v>
      </c>
      <c r="H3" s="92">
        <v>45993.983101851853</v>
      </c>
      <c r="I3" s="110" t="str">
        <f>IFERROR(VLOOKUP(D3,DB!A:F,6,0),"")</f>
        <v>Generator-SG</v>
      </c>
      <c r="J3" s="110" t="str">
        <f>IFERROR(VLOOKUP(D3,DB!A:G,7,0),"")</f>
        <v>Good</v>
      </c>
      <c r="K3" s="94" t="s">
        <v>39199</v>
      </c>
      <c r="L3" s="88" t="str">
        <f>IFERROR(VLOOKUP(D3,DB!A:I,9,0),"")</f>
        <v>Latis</v>
      </c>
    </row>
    <row r="4" spans="1:16" ht="15" customHeight="1">
      <c r="A4" s="110" t="s">
        <v>39200</v>
      </c>
      <c r="B4" s="110" t="str">
        <f>IFERROR(VLOOKUP(D4,DB!A:K,11,0),"")</f>
        <v>R4</v>
      </c>
      <c r="C4" s="90">
        <v>1</v>
      </c>
      <c r="D4" s="88" t="s">
        <v>35275</v>
      </c>
      <c r="E4" s="91" t="s">
        <v>39106</v>
      </c>
      <c r="F4" s="92">
        <v>45994.368217592593</v>
      </c>
      <c r="G4" s="93">
        <f ca="1">IFERROR(NOW()-F4,"")</f>
        <v>7.1190740738529712E-2</v>
      </c>
      <c r="H4" s="92">
        <v>45994.368055555555</v>
      </c>
      <c r="I4" s="110" t="str">
        <f>IFERROR(VLOOKUP(D4,DB!A:F,6,0),"")</f>
        <v>Generator-SG</v>
      </c>
      <c r="J4" s="110" t="str">
        <f>IFERROR(VLOOKUP(D4,DB!A:G,7,0),"")</f>
        <v>Dead</v>
      </c>
      <c r="K4" s="94" t="s">
        <v>39201</v>
      </c>
      <c r="L4" s="88" t="str">
        <f>IFERROR(VLOOKUP(D4,DB!A:I,9,0),"")</f>
        <v>Latis</v>
      </c>
    </row>
    <row r="5" spans="1:16" ht="15" customHeight="1">
      <c r="A5" s="110" t="s">
        <v>39202</v>
      </c>
      <c r="B5" s="110" t="str">
        <f>IFERROR(VLOOKUP(D5,DB!A:K,11,0),"")</f>
        <v>R4</v>
      </c>
      <c r="C5" s="90">
        <v>1</v>
      </c>
      <c r="D5" s="88" t="s">
        <v>35322</v>
      </c>
      <c r="E5" s="91" t="s">
        <v>39106</v>
      </c>
      <c r="F5" s="92"/>
      <c r="G5" s="93">
        <f ca="1">IFERROR(NOW()-F5,"")</f>
        <v>45994.439408333332</v>
      </c>
      <c r="H5" s="92">
        <v>45994.361608796295</v>
      </c>
      <c r="I5" s="110" t="str">
        <f>IFERROR(VLOOKUP(D5,DB!A:F,6,0),"")</f>
        <v>SCECO</v>
      </c>
      <c r="J5" s="110" t="str">
        <f>IFERROR(VLOOKUP(D5,DB!A:G,7,0),"")</f>
        <v>Weak</v>
      </c>
      <c r="K5" s="94" t="s">
        <v>39201</v>
      </c>
      <c r="L5" s="88" t="str">
        <f>IFERROR(VLOOKUP(D5,DB!A:I,9,0),"")</f>
        <v>Latis</v>
      </c>
    </row>
    <row r="6" spans="1:16" ht="15" customHeight="1">
      <c r="A6" s="110" t="s">
        <v>39202</v>
      </c>
      <c r="B6" s="110" t="str">
        <f>IFERROR(VLOOKUP(D6,DB!A:K,11,0),"")</f>
        <v>R4</v>
      </c>
      <c r="C6" s="90">
        <v>1</v>
      </c>
      <c r="D6" s="88" t="s">
        <v>35273</v>
      </c>
      <c r="E6" s="91" t="s">
        <v>39106</v>
      </c>
      <c r="F6" s="92"/>
      <c r="G6" s="93">
        <f ca="1">IFERROR(NOW()-F6,"")</f>
        <v>45994.439408333332</v>
      </c>
      <c r="H6" s="92">
        <v>45994.361620370371</v>
      </c>
      <c r="I6" s="110" t="str">
        <f>IFERROR(VLOOKUP(D6,DB!A:F,6,0),"")</f>
        <v>SCECO</v>
      </c>
      <c r="J6" s="110" t="str">
        <f>IFERROR(VLOOKUP(D6,DB!A:G,7,0),"")</f>
        <v>Vandalized</v>
      </c>
      <c r="K6" s="94" t="s">
        <v>39203</v>
      </c>
      <c r="L6" s="88" t="str">
        <f>IFERROR(VLOOKUP(D6,DB!A:I,9,0),"")</f>
        <v>Latis</v>
      </c>
    </row>
    <row r="7" spans="1:16" ht="15" customHeight="1">
      <c r="A7" s="110" t="s">
        <v>39202</v>
      </c>
      <c r="B7" s="110" t="str">
        <f>IFERROR(VLOOKUP(D7,DB!A:K,11,0),"")</f>
        <v>R4</v>
      </c>
      <c r="C7" s="90">
        <v>1</v>
      </c>
      <c r="D7" s="88" t="s">
        <v>38471</v>
      </c>
      <c r="E7" s="91" t="s">
        <v>39106</v>
      </c>
      <c r="F7" s="92"/>
      <c r="G7" s="93">
        <f ca="1">IFERROR(NOW()-F7,"")</f>
        <v>45994.439408333332</v>
      </c>
      <c r="H7" s="92">
        <v>45994.362662037034</v>
      </c>
      <c r="I7" s="110" t="str">
        <f>IFERROR(VLOOKUP(D7,DB!A:F,6,0),"")</f>
        <v>SCECO</v>
      </c>
      <c r="J7" s="110" t="str">
        <f>IFERROR(VLOOKUP(D7,DB!A:G,7,0),"")</f>
        <v>No BB Shifted</v>
      </c>
      <c r="K7" s="94" t="s">
        <v>39204</v>
      </c>
      <c r="L7" s="88" t="str">
        <f>IFERROR(VLOOKUP(D7,DB!A:I,9,0),"")</f>
        <v>Latis</v>
      </c>
    </row>
    <row r="8" spans="1:16" ht="15" customHeight="1">
      <c r="A8" s="110" t="s">
        <v>39202</v>
      </c>
      <c r="B8" s="110" t="str">
        <f>IFERROR(VLOOKUP(D8,DB!A:K,11,0),"")</f>
        <v>R4</v>
      </c>
      <c r="C8" s="90">
        <v>1</v>
      </c>
      <c r="D8" s="88" t="s">
        <v>36546</v>
      </c>
      <c r="E8" s="91" t="s">
        <v>39106</v>
      </c>
      <c r="F8" s="92"/>
      <c r="G8" s="93">
        <f t="shared" ref="G8:G52" ca="1" si="0">IFERROR(NOW()-F8,"")</f>
        <v>45994.439408333332</v>
      </c>
      <c r="H8" s="92">
        <v>45994.397152777776</v>
      </c>
      <c r="I8" s="110" t="str">
        <f>IFERROR(VLOOKUP(D8,DB!A:F,6,0),"")</f>
        <v>SCECO</v>
      </c>
      <c r="J8" s="110" t="str">
        <f>IFERROR(VLOOKUP(D8,DB!A:G,7,0),"")</f>
        <v>Dead</v>
      </c>
      <c r="K8" s="94" t="s">
        <v>39201</v>
      </c>
      <c r="L8" s="88" t="str">
        <f>IFERROR(VLOOKUP(D8,DB!A:I,9,0),"")</f>
        <v>Latis</v>
      </c>
    </row>
    <row r="9" spans="1:16" ht="15" customHeight="1">
      <c r="A9" s="110"/>
      <c r="B9" s="110" t="str">
        <f>IFERROR(VLOOKUP(D9,DB!A:K,11,0),"")</f>
        <v/>
      </c>
      <c r="C9" s="90"/>
      <c r="D9" s="88"/>
      <c r="E9" s="91"/>
      <c r="F9" s="92"/>
      <c r="G9" s="93">
        <f t="shared" ca="1" si="0"/>
        <v>45994.439408333332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45994.439408333332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45994.439408333332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45994.439408333332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45994.439408333332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45994.439408333332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45994.439408333332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45994.439408333332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45994.439408333332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45994.439408333332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45994.439408333332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45994.439408333332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45994.439408333332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45994.439408333332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45994.439408333332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45994.439408333332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45994.439408333332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45994.439408333332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45994.439408333332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45994.439408333332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45994.439408333332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45994.439408333332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45994.439408333332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45994.439408333332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45994.439408333332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45994.439408333332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45994.439408333332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45994.439408333332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45994.439408333332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45994.439408333332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45994.439408333332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45994.439408333332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45994.439408333332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45994.439408333332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45994.439408333332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45994.439408333332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45994.439408333332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45994.439408333332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45994.439408333332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45994.439408333332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45994.439408333332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45994.439408333332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45994.439408333332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45994.439408333332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ref="G53:G116" ca="1" si="1">IFERROR(NOW()-F53,"")</f>
        <v>45994.439408333332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45994.439408333332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45994.439408333332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45994.439408333332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45994.439408333332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45994.439408333332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45994.439408333332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45994.439408333332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45994.439408333332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45994.439408333332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45994.439408333332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45994.439408333332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45994.439408333332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45994.439408333332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45994.439408333332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45994.439408333332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45994.439408333332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45994.439408333332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45994.439408333332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45994.439408333332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45994.439408333332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45994.439408333332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45994.439408333332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45994.439408333332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45994.439408333332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45994.439408333332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45994.439408333332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45994.439408333332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45994.439408333332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45994.439408333332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45994.439408333332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45994.439408333332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45994.439408333332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45994.439408333332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45994.439408333332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45994.439408333332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45994.439408333332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45994.439408333332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45994.439408333332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45994.439408333332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45994.439408333332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45994.439408333332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45994.439408333332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45994.439408333332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45994.439408333332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45994.439408333332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45994.439408333332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45994.439408333332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45994.439408333332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45994.439408333332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45994.439408333332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45994.439408333332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45994.439408333332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45994.439408333332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45994.439408333332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45994.439408333332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45994.439408333332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45994.439408333332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45994.439408333332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45994.439408333332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45994.439408333332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45994.439408333332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45994.439408333332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45994.439408333332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ref="G117:G180" ca="1" si="2">IFERROR(NOW()-F117,"")</f>
        <v>45994.439408333332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45994.439408333332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45994.439408333332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45994.439408333332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45994.439408333332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45994.439408333332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45994.439408333332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45994.439408333332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45994.439408333332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45994.439408333332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45994.439408333332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45994.439408333332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45994.439408333332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45994.439408333332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45994.439408333332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45994.439408333332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45994.439408333332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45994.439408333332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45994.439408333332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45994.439408333332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45994.439408333332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45994.439408333332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45994.439408333332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45994.439408333332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45994.439408333332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45994.439408333332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45994.439408333332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45994.439408333332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45994.439408333332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45994.439408333332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45994.439408333332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45994.439408333332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45994.439408333332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45994.439408333332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45994.439408333332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45994.439408333332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45994.439408333332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45994.439408333332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45994.439408333332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45994.439408333332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45994.439408333332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45994.439408333332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45994.439408333332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45994.439408333332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45994.439408333332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45994.439408333332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45994.439408333332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45994.439408333332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45994.439408333332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45994.439408333332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45994.439408333332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45994.439408333332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45994.439408333332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45994.439408333332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45994.439408333332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45994.439408333332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45994.439408333332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45994.439408333332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45994.439408333332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45994.439408333332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45994.439408333332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45994.439408333332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45994.439408333332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45994.439408333332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ref="G181:G226" ca="1" si="3">IFERROR(NOW()-F181,"")</f>
        <v>45994.439408333332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45994.439408333332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45994.439408333332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45994.439408333332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45994.439408333332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45994.439408333332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45994.439408333332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45994.439408333332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45994.439408333332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45994.439408333332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45994.439408333332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45994.439408333332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45994.439408333332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45994.439408333332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45994.439408333332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45994.439408333332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45994.439408333332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45994.439408333332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45994.439408333332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45994.439408333332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45994.439408333332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45994.439408333332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45994.439408333332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45994.439408333332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45994.439408333332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45994.439408333332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45994.439408333332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45994.439408333332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45994.439408333332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45994.439408333332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45994.439408333332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45994.439408333332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45994.439408333332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45994.439408333332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45994.439408333332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45994.439408333332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45994.439408333332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45994.439408333332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45994.439408333332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45994.439408333332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45994.439408333332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45994.439408333332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45994.439408333332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45994.439408333332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45994.439408333332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45994.439408333332</v>
      </c>
      <c r="H226" s="92"/>
      <c r="I226" s="110" t="str">
        <f>IFERROR(VLOOKUP(D226,DB!A:F,6,0),"")</f>
        <v/>
      </c>
      <c r="J226" s="110" t="str">
        <f>IFERROR(VLOOKUP(D226,DB!A:G,7,0),"")</f>
        <v/>
      </c>
      <c r="K226" s="94"/>
      <c r="L226" s="88" t="str">
        <f>IFERROR(VLOOKUP(D226,DB!A:I,9,0),"")</f>
        <v/>
      </c>
    </row>
  </sheetData>
  <dataValidations count="2">
    <dataValidation allowBlank="1" showInputMessage="1" showErrorMessage="1" sqref="E1" xr:uid="{A4F81451-56CC-4543-9497-104C4E44EE4B}"/>
    <dataValidation type="list" allowBlank="1" showInputMessage="1" showErrorMessage="1" sqref="E2:E2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102.6073481481435</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68.250531018515176</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45.778297222219408</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13.066109722218243</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35">
        <f ca="1">IFERROR(NOW()-F6,"")</f>
        <v>45994.439408333332</v>
      </c>
      <c r="H6" s="38"/>
      <c r="I6" s="37" t="str">
        <f>IFERROR(VLOOKUP(D6,DB!A:F,6,0),"")</f>
        <v/>
      </c>
      <c r="J6" s="37" t="str">
        <f>IFERROR(VLOOKUP(D6,DB!A:G,7,0),"")</f>
        <v/>
      </c>
      <c r="K6" s="37"/>
      <c r="L6" s="37" t="str">
        <f>IFERROR(VLOOKUP(D6,DB!A:I,9,0),"")</f>
        <v/>
      </c>
    </row>
    <row r="7" spans="1:13">
      <c r="A7" s="37"/>
      <c r="B7" s="37" t="str">
        <f>IFERROR(VLOOKUP(D7,DB!A:K,11,0),"")</f>
        <v>R5</v>
      </c>
      <c r="C7" s="37"/>
      <c r="D7" s="37" t="s">
        <v>38336</v>
      </c>
      <c r="E7" s="37"/>
      <c r="F7" s="38"/>
      <c r="G7" s="135">
        <f ca="1">IFERROR(NOW()-F7,"")</f>
        <v>45994.439408333332</v>
      </c>
      <c r="H7" s="38"/>
      <c r="I7" s="37" t="str">
        <f>IFERROR(VLOOKUP(D7,DB!A:F,6,0),"")</f>
        <v>SCECO</v>
      </c>
      <c r="J7" s="37" t="str">
        <f>IFERROR(VLOOKUP(D7,DB!A:G,7,0),"")</f>
        <v>Haj Removal</v>
      </c>
      <c r="K7" s="37"/>
      <c r="L7" s="37" t="str">
        <f>IFERROR(VLOOKUP(D7,DB!A:I,9,0),"")</f>
        <v>Latis</v>
      </c>
    </row>
    <row r="8" spans="1:13">
      <c r="A8" s="37"/>
      <c r="B8" s="37" t="str">
        <f>IFERROR(VLOOKUP(D8,DB!A:K,11,0),"")</f>
        <v/>
      </c>
      <c r="C8" s="37"/>
      <c r="D8" s="37"/>
      <c r="E8" s="37"/>
      <c r="F8" s="38"/>
      <c r="G8" s="135">
        <f ca="1">IFERROR(NOW()-F8,"")</f>
        <v>45994.439408333332</v>
      </c>
      <c r="H8" s="38"/>
      <c r="I8" s="37" t="str">
        <f>IFERROR(VLOOKUP(D8,DB!A:F,6,0),"")</f>
        <v/>
      </c>
      <c r="J8" s="37" t="str">
        <f>IFERROR(VLOOKUP(D8,DB!A:G,7,0),"")</f>
        <v/>
      </c>
      <c r="K8" s="37"/>
      <c r="L8" s="37" t="str">
        <f>IFERROR(VLOOKUP(D8,DB!A:I,9,0),"")</f>
        <v/>
      </c>
    </row>
    <row r="9" spans="1:13">
      <c r="A9" s="37"/>
      <c r="B9" s="37" t="str">
        <f>IFERROR(VLOOKUP(D9,DB!A:K,11,0),"")</f>
        <v>R5</v>
      </c>
      <c r="C9" s="37"/>
      <c r="D9" s="37" t="s">
        <v>32400</v>
      </c>
      <c r="E9" s="37"/>
      <c r="F9" s="38"/>
      <c r="G9" s="135">
        <f ca="1">IFERROR(NOW()-F9,"")</f>
        <v>45994.439408333332</v>
      </c>
      <c r="H9" s="38"/>
      <c r="I9" s="37" t="str">
        <f>IFERROR(VLOOKUP(D9,DB!A:F,6,0),"")</f>
        <v>SCECO</v>
      </c>
      <c r="J9" s="37" t="str">
        <f>IFERROR(VLOOKUP(D9,DB!A:G,7,0),"")</f>
        <v>Vandalized</v>
      </c>
      <c r="K9" s="37"/>
      <c r="L9" s="37" t="str">
        <f>IFERROR(VLOOKUP(D9,DB!A:I,9,0),"")</f>
        <v>Latis</v>
      </c>
    </row>
    <row r="10" spans="1:13">
      <c r="A10" s="37"/>
      <c r="B10" s="37" t="str">
        <f>IFERROR(VLOOKUP(D10,DB!A:K,11,0),"")</f>
        <v/>
      </c>
      <c r="C10" s="37"/>
      <c r="D10" s="37"/>
      <c r="E10" s="37"/>
      <c r="F10" s="38"/>
      <c r="G10" s="135">
        <f ca="1">IFERROR(NOW()-F10,"")</f>
        <v>45994.439408333332</v>
      </c>
      <c r="H10" s="38"/>
      <c r="I10" s="37" t="str">
        <f>IFERROR(VLOOKUP(D10,DB!A:F,6,0),"")</f>
        <v/>
      </c>
      <c r="J10" s="37" t="str">
        <f>IFERROR(VLOOKUP(D10,DB!A:G,7,0),"")</f>
        <v/>
      </c>
      <c r="K10" s="37"/>
      <c r="L10" s="37" t="str">
        <f>IFERROR(VLOOKUP(D10,DB!A:I,9,0),"")</f>
        <v/>
      </c>
    </row>
    <row r="11" spans="1:13">
      <c r="A11" s="37"/>
      <c r="B11" s="37" t="str">
        <f>IFERROR(VLOOKUP(D11,DB!A:K,11,0),"")</f>
        <v>R5</v>
      </c>
      <c r="C11" s="37"/>
      <c r="D11" s="37" t="s">
        <v>33717</v>
      </c>
      <c r="E11" s="37"/>
      <c r="F11" s="38"/>
      <c r="G11" s="135">
        <f ca="1">IFERROR(NOW()-F11,"")</f>
        <v>45994.439408333332</v>
      </c>
      <c r="H11" s="38"/>
      <c r="I11" s="37" t="str">
        <f>IFERROR(VLOOKUP(D11,DB!A:F,6,0),"")</f>
        <v>SCECO</v>
      </c>
      <c r="J11" s="37" t="str">
        <f>IFERROR(VLOOKUP(D11,DB!A:G,7,0),"")</f>
        <v>Dead</v>
      </c>
      <c r="K11" s="37"/>
      <c r="L11" s="37" t="str">
        <f>IFERROR(VLOOKUP(D11,DB!A:I,9,0),"")</f>
        <v>Latis</v>
      </c>
    </row>
    <row r="12" spans="1:13">
      <c r="A12" s="37"/>
      <c r="B12" s="37" t="str">
        <f>IFERROR(VLOOKUP(D12,DB!A:K,11,0),"")</f>
        <v/>
      </c>
      <c r="C12" s="37"/>
      <c r="D12" s="37"/>
      <c r="E12" s="37"/>
      <c r="F12" s="38"/>
      <c r="G12" s="135">
        <f ca="1">IFERROR(NOW()-F12,"")</f>
        <v>45994.439408333332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45994.439408333332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45994.439408333332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45994.439408333332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45994.439408333332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45994.439408333332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45994.439408333332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45994.439408333332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45994.439408333332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45994.439408333332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45994.439408333332</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45994.439408333332</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39067</v>
      </c>
      <c r="E2" s="142" t="s">
        <v>39106</v>
      </c>
      <c r="F2" s="121">
        <v>45994.265324074076</v>
      </c>
      <c r="G2" s="72">
        <f ca="1">IFERROR(NOW()-F2,"-")</f>
        <v>0.17408425925532356</v>
      </c>
      <c r="H2" s="121">
        <v>45994.246701388889</v>
      </c>
      <c r="I2" s="119" t="str">
        <f>IFERROR(VLOOKUP(D2,DB!A:F,6,0),"")</f>
        <v>Generator-SG</v>
      </c>
      <c r="J2" s="119" t="str">
        <f>IFERROR(VLOOKUP(D2,DB!A:G,7,0),"")</f>
        <v>Dead</v>
      </c>
      <c r="K2" s="122" t="s">
        <v>39214</v>
      </c>
      <c r="L2" s="137" t="str">
        <f>IFERROR(VLOOKUP(D2,DB!A:I,9,0),"")</f>
        <v>Latis</v>
      </c>
    </row>
    <row r="3" spans="1:16382" ht="31.5" customHeight="1">
      <c r="A3" s="118" t="s">
        <v>39215</v>
      </c>
      <c r="B3" s="119" t="str">
        <f>IFERROR(VLOOKUP(D3,DB!A:K,11,0),"")</f>
        <v>R6</v>
      </c>
      <c r="C3" s="120">
        <v>9</v>
      </c>
      <c r="D3" s="119" t="s">
        <v>29929</v>
      </c>
      <c r="E3" s="142" t="s">
        <v>39185</v>
      </c>
      <c r="F3" s="121">
        <v>45994.307106481479</v>
      </c>
      <c r="G3" s="72">
        <f ca="1">IFERROR(NOW()-F3,"-")</f>
        <v>0.13230185185238952</v>
      </c>
      <c r="H3" s="121">
        <v>45994.299583333333</v>
      </c>
      <c r="I3" s="119" t="str">
        <f>IFERROR(VLOOKUP(D3,DB!A:F,6,0),"")</f>
        <v>SCECO</v>
      </c>
      <c r="J3" s="119" t="str">
        <f>IFERROR(VLOOKUP(D3,DB!A:G,7,0),"")</f>
        <v>Vandalized</v>
      </c>
      <c r="K3" s="122" t="s">
        <v>39216</v>
      </c>
      <c r="L3" s="137" t="str">
        <f>IFERROR(VLOOKUP(D3,DB!A:I,9,0),"")</f>
        <v>Latis</v>
      </c>
    </row>
    <row r="4" spans="1:16382" ht="31.5" customHeight="1">
      <c r="A4" s="118"/>
      <c r="B4" s="119" t="str">
        <f>IFERROR(VLOOKUP(D4,DB!A:K,11,0),"")</f>
        <v/>
      </c>
      <c r="C4" s="120"/>
      <c r="D4" s="119"/>
      <c r="E4" s="142"/>
      <c r="F4" s="121"/>
      <c r="G4" s="72">
        <f ca="1">IFERROR(NOW()-F4,"-")</f>
        <v>45994.439408333332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45994.439408333332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45994.439408333332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45994.439408333332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45994.439408333332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45994.439408333332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45994.439408333332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45994.439408333332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45994.439408333332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45994.439408333332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45994.439408333332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45994.439408333332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45994.439408333332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45994.439408333332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45994.439408333332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45994.439408333332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45994.439408333332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45994.439408333332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45994.439408333332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45994.439408333332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45994.439408333332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45994.439408333332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45994.439408333332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45994.439408333332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45994.439408333332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45994.439408333332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45994.439408333332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45994.439408333332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45994.439408333332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45994.439408333332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45994.439408333332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45994.439408333332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45994.439408333332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45994.439408333332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45994.439408333332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45994.439408333332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45994.439408333332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45994.439408333332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45994.439408333332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45994.439408333332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45994.439408333332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45994.439408333332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45994.439408333332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45994.439408333332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45994.439408333332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45994.439408333332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45994.439408333332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45994.439408333332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45994.439408333332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45994.439408333332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45994.439408333332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45994.439408333332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45994.439408333332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45994.439408333332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45994.439408333332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45994.439408333332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45994.439408333332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45994.439408333332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45994.439408333332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45994.439408333332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45994.439408333332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45994.439408333332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45994.439408333332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45994.439408333332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45994.439408333332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45994.439408333332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45994.439408333332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45994.439408333332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45994.439408333332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45994.439408333332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45994.439408333332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45994.439408333332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45994.439408333332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45994.439408333332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45994.439408333332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45994.439408333332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45994.439408333332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45994.439408333332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45994.439408333332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45994.439408333332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45994.439408333332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45994.439408333332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45994.439408333332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45994.439408333332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45994.439408333332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45994.439408333332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45994.439408333332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45994.439408333332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45994.439408333332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45994.439408333332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45994.439408333332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45994.439408333332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45994.439408333332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45994.439408333332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45994.439408333332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45994.439408333332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45994.439408333332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45994.439408333332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45994.439408333332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45994.439408333332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45994.439408333332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45994.439408333332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45994.439408333332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45994.439408333332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45994.439408333332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45994.439408333332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45994.439408333332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45994.439408333332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45994.439408333332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45994.439408333332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45994.439408333332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45994.439408333332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45994.439408333332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45994.439408333332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45994.439408333332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45994.439408333332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45994.439408333332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45994.439408333332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45994.439408333332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45994.439408333332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45994.439408333332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45994.439408333332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45994.439408333332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45994.439408333332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45994.439408333332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45994.439408333332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45994.439408333332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45994.439408333332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45994.439408333332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45994.439408333332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45994.439408333332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45994.439408333332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45994.439408333332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45994.439408333332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45994.439408333332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45994.439408333332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45994.439408333332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45994.439408333332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45994.439408333332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45994.439408333332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45994.439408333332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45994.439408333332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45994.439408333332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45994.439408333332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45994.439408333332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45994.439408333332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45994.439408333332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45994.439408333332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45994.439408333332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45994.439408333332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45994.439408333332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45994.439408333332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45994.439408333332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45994.439408333332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45994.439408333332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45994.439408333332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45994.439408333332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45994.439408333332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45994.439408333332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45994.439408333332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45994.439408333332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45994.439408333332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45994.439408333332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45994.439408333332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45994.439408333332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45994.439408333332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45994.439408333332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45994.439408333332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45994.439408333332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45994.439408333332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45994.439408333332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45994.439408333332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45994.439408333332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45994.439408333332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45994.439408333332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45994.439408333332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45994.439408333332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45994.439408333332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45994.439408333332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45994.439408333332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45994.439408333332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45994.439408333332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45994.439408333332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45994.439408333332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45994.439408333332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45994.439408333332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45994.439408333332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45994.439408333332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45994.439408333332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45994.439408333332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45994.439408333332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45994.439408333332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45994.439408333332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45994.439408333332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45994.439408333332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45994.439408333332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45994.439408333332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45994.439408333332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45994.439408333332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45994.439408333332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45994.439408333332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45994.439408333332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45994.439408333332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45994.439408333332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45994.439408333332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45994.439408333332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45994.439408333332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45994.439408333332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45994.439408333332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45994.439408333332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45994.439408333332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45994.439408333332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45994.439408333332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45994.439408333332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45994.439408333332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45994.439408333332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45994.439408333332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45994.439408333332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45994.439408333332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45994.439408333332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45994.439408333332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45994.439408333332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45994.439408333332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45994.439408333332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45994.439408333332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45994.439408333332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45994.439408333332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45994.439408333332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45994.439408333332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45994.439408333332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45994.439408333332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45994.439408333332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45994.439408333332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45994.439408333332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45994.439408333332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45994.439408333332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45994.439408333332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45994.439408333332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45994.439408333332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45994.439408333332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45994.439408333332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45994.439408333332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45994.439408333332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45994.439408333332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45994.439408333332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45994.439408333332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45994.439408333332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45994.439408333332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45994.439408333332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45994.439408333332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45994.439408333332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45994.439408333332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45994.439408333332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45994.439408333332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45994.439408333332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45994.439408333332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45994.439408333332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45994.439408333332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45994.439408333332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45994.439408333332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45994.439408333332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45994.439408333332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45994.439408333332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45994.439408333332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45994.439408333332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45994.439408333332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45994.439408333332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45994.439408333332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45994.439408333332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45994.439408333332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45994.439408333332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45994.439408333332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45994.439408333332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45994.439408333332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45994.439408333332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45994.439408333332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45994.439408333332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45994.439408333332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45994.439408333332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45994.439408333332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45994.439408333332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45994.439408333332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45994.439408333332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45994.439408333332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45994.439408333332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45994.439408333332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45994.439408333332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45994.439408333332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45994.439408333332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45994.439408333332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45994.439408333332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45994.439408333332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45994.439408333332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45994.439408333332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45994.439408333332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45994.439408333332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45994.439408333332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45994.439408333332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45994.439408333332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45994.439408333332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45994.439408333332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45994.439408333332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45994.439408333332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45994.439408333332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45994.439408333332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45994.439408333332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45994.439408333332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45994.439408333332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45994.439408333332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45994.439408333332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45994.439408333332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45994.439408333332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45994.439408333332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45994.439408333332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45994.439408333332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45994.439408333332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45994.439408333332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45994.439408333332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45994.439408333332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45994.439408333332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45994.439408333332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45994.439408333332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45994.439408333332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45994.439408333332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45994.439408333332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45994.439408333332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45994.439408333332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45994.439408333332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45994.439408333332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45994.439408333332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45994.439408333332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45994.439408333332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45994.439408333332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45994.439408333332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45994.439408333332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45994.439408333332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45994.439408333332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45994.439408333332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45994.439408333332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45994.439408333332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45994.439408333332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45994.439408333332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45994.439408333332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45994.439408333332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45994.439408333332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45994.439408333332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45994.439408333332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45994.439408333332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45994.439408333332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45994.439408333332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45994.439408333332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45994.439408333332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45994.439408333332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45994.439408333332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45994.439408333332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45994.439408333332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45994.439408333332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45994.439408333332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45994.439408333332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45994.439408333332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45994.439408333332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45994.439408333332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45994.439408333332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45994.439408333332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45994.439408333332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45994.439408333332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45994.439408333332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45994.439408333332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45994.439408333332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45994.439408333332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45994.439408333332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45994.439408333332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45994.439408333332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45994.439408333332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45994.439408333332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45994.439408333332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45994.439408333332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45994.439408333332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45994.439408333332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45994.439408333332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45994.439408333332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45994.439408333332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45994.439408333332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45994.439408333332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45994.439408333332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45994.439408333332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45994.439408333332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45994.439408333332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45994.439408333332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45994.439408333332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45994.439408333332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45994.439408333332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45994.439408333332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45994.439408333332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45994.439408333332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45994.439408333332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45994.439408333332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45994.439408333332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45994.439408333332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45994.439408333332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45994.439408333332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45994.439408333332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45994.439408333332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45994.439408333332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45994.439408333332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45994.439408333332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45994.439408333332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45994.439408333332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45994.439408333332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45994.439408333332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45994.439408333332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45994.439408333332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45994.439408333332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45994.439408333332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45994.439408333332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45994.439408333332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45994.439408333332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45994.439408333332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45994.439408333332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45994.439408333332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45994.439408333332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45994.439408333332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45994.439408333332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45994.439408333332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45994.439408333332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45994.439408333332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45994.439408333332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45994.439408333332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45994.439408333332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45994.439408333332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45994.439408333332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45994.439408333332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45994.439408333332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45994.439408333332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45994.439408333332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45994.439408333332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45994.439408333332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45994.439408333332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45994.439408333332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45994.439408333332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45994.439408333332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45994.439408333332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45994.439408333332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45994.439408333332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45994.439408333332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45994.439408333332</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45994.439408333332</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2025-12-03T07:35:03Z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